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5"/>
  </bookViews>
  <sheets>
    <sheet name="TOTAL" sheetId="1" r:id="rId1"/>
    <sheet name="BENEF" sheetId="2" r:id="rId2"/>
    <sheet name="HOSP" sheetId="3" r:id="rId3"/>
    <sheet name="HOSP %" sheetId="4" r:id="rId4"/>
    <sheet name="BENEF HOSP" sheetId="5" r:id="rId5"/>
    <sheet name="BENEF HOSP G" sheetId="6" r:id="rId6"/>
  </sheets>
  <definedNames/>
  <calcPr fullCalcOnLoad="1"/>
</workbook>
</file>

<file path=xl/sharedStrings.xml><?xml version="1.0" encoding="utf-8"?>
<sst xmlns="http://schemas.openxmlformats.org/spreadsheetml/2006/main" count="645" uniqueCount="82">
  <si>
    <t>MINISTERIO DE SALUD</t>
  </si>
  <si>
    <t>SERVICIO DE SALUD COQUIMBO</t>
  </si>
  <si>
    <t>IV REGION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</si>
  <si>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</si>
  <si>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</si>
  <si>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</si>
  <si>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</si>
  <si>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</si>
  <si>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</si>
  <si>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</si>
  <si>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</si>
  <si>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</si>
  <si>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45-49</t>
  </si>
  <si>
    <t>50 - 54</t>
  </si>
  <si>
    <t>55 - 59</t>
  </si>
  <si>
    <t>60 - 64</t>
  </si>
  <si>
    <t>65 - 69</t>
  </si>
  <si>
    <t>70 - 74</t>
  </si>
  <si>
    <t>75 - 79</t>
  </si>
  <si>
    <t>80 Y +</t>
  </si>
  <si>
    <t>TOTAL</t>
  </si>
  <si>
    <t>C. LA SERENA</t>
  </si>
  <si>
    <t>C. LA HIGUERA</t>
  </si>
  <si>
    <t>C. COQUIMBO</t>
  </si>
  <si>
    <t>C. ANDACOLLO</t>
  </si>
  <si>
    <t>C. VICUÑA</t>
  </si>
  <si>
    <t>C. PAIGUANO</t>
  </si>
  <si>
    <t>C. OVALLE</t>
  </si>
  <si>
    <t>C. RIO HURTADO</t>
  </si>
  <si>
    <t>C. MONTE PATRIA</t>
  </si>
  <si>
    <t>C. COMBARBALA</t>
  </si>
  <si>
    <t>C. PUNITAQUI</t>
  </si>
  <si>
    <t>C. ILLAPEL</t>
  </si>
  <si>
    <t>C. SALAMANCA</t>
  </si>
  <si>
    <t>C. LOS VILOS</t>
  </si>
  <si>
    <t>C. CANELA</t>
  </si>
  <si>
    <t>C. PAIHUANO</t>
  </si>
  <si>
    <t>%BENEF</t>
  </si>
  <si>
    <t>INFANTIL (0-14 a)</t>
  </si>
  <si>
    <t>ADULTO (15a Y más)</t>
  </si>
  <si>
    <t>ADULTO (15a y más)</t>
  </si>
  <si>
    <t>H ANDACOLLO</t>
  </si>
  <si>
    <t>H. VICUÑA</t>
  </si>
  <si>
    <t>H. COMBARBALÁ</t>
  </si>
  <si>
    <t>H. ILLAPEL</t>
  </si>
  <si>
    <t>H. SALAMANCA</t>
  </si>
  <si>
    <t>H. LOS VILOS</t>
  </si>
  <si>
    <t>NOTA: POBLACIÓN TOTAL, INCLUYE BENEFICIARIOS Y NO BENEFICIARIOS</t>
  </si>
  <si>
    <t>POBLACIÓN COMUNAL. ESTIMACIÓN INE</t>
  </si>
  <si>
    <t>TOTAL (BENEF Y NO BENEF</t>
  </si>
  <si>
    <t xml:space="preserve"> % BENEF</t>
  </si>
  <si>
    <t>TOTAL BENEF.</t>
  </si>
  <si>
    <t>MUJERES REGION</t>
  </si>
  <si>
    <t>HOMBRES REGION</t>
  </si>
  <si>
    <t>TOTAL AMBOS SEXOS</t>
  </si>
  <si>
    <t>ADULTO (15 a y más)</t>
  </si>
  <si>
    <t>SUBDIRECCION DE GESTION  ASISTENCIAL</t>
  </si>
  <si>
    <t>SUBDEPTO DE ESTADÍSTICA Y GESTIÓN DE LA INFORMACIÓN</t>
  </si>
  <si>
    <t xml:space="preserve"> </t>
  </si>
  <si>
    <t>NOTA:  %  ESTIMACIÓN POBLACIÓN BENEFICIARIA FONASA - DICIEMBRE 2010</t>
  </si>
  <si>
    <t>PROVINCIA ELQUI MUJERES</t>
  </si>
  <si>
    <t>PROVINCIA ELQUI HOMBRES</t>
  </si>
  <si>
    <t>PROVINCIA LIMARI MUJERES</t>
  </si>
  <si>
    <t>PROVINCIA LIMARI HOMBRES</t>
  </si>
  <si>
    <t>PROVINCIA CHOAPA MUJERES</t>
  </si>
  <si>
    <t>PROVINCIA CHOAPA HOMBRES</t>
  </si>
  <si>
    <t>ELQUI AMBOS SEXOS</t>
  </si>
  <si>
    <t>LIMARI AMBOS SEXOS</t>
  </si>
  <si>
    <t>CHOAPA AMBOS SEXOS</t>
  </si>
  <si>
    <t>3 y 4 años</t>
  </si>
  <si>
    <t>POBLACION TOTAL ESTIMADA A 2018  IV REGION   -   AMBOS SEXOS</t>
  </si>
  <si>
    <t>POBLACION TOTAL ESTIMADA A 2018  IV REGION   -   HOMBRES</t>
  </si>
  <si>
    <t>POBLACION TOTAL ESTIMADA A 2018  IV REGION   -   MUJERES</t>
  </si>
  <si>
    <t>POBLACION BENEFICIARIA ESTIMADA A 2018  IV REGION   -   AMBOS SEXOS</t>
  </si>
  <si>
    <t>POBLACION BENEFICIARIA ESTIMADA A 2018  IV REGION   -   HOMBRES</t>
  </si>
  <si>
    <t>POBLACION BENEFICIARIA ESTIMADA A 2018  IV REGION   -   MUJERES</t>
  </si>
  <si>
    <t>POBLACION TOTAL ESTIMADA  2018  HOSPITALES APS  IV REGION   -   AMBOS SEXOS</t>
  </si>
  <si>
    <t>POBLACION TOTAL ESTIMADA  2018 HOSPITALES APS  IV REGION   -   HOMBRES</t>
  </si>
  <si>
    <t>POBLACION TOTAL ESTIMADA  2018 HOSPITALES APS   IV REGION   -   MUJERES</t>
  </si>
  <si>
    <t>POBLACIÓN BENEFICIARIA HOSPITALES APS 2018</t>
  </si>
  <si>
    <t>NOTA:  %  ESTIMACIÓN POBLACIÓN BENEFICIARIA FONASA - DICIEMBRE 2018</t>
  </si>
  <si>
    <t>POBLACION TOTAL ESTIMADA  2018  HOSPITALES APS  IV REGION   -   AMBOS SEXOS POR GRUPOS QUINQUINALES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</si>
</sst>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%"/>
    <numFmt numFmtId="174" formatCode="0.000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9" fontId="1" fillId="0" borderId="0" xfId="54" applyFont="1" applyAlignment="1">
      <alignment/>
    </xf>
    <xf numFmtId="172" fontId="1" fillId="0" borderId="13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1" fontId="2" fillId="0" borderId="25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29" xfId="0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/>
    </xf>
    <xf numFmtId="1" fontId="1" fillId="0" borderId="25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72" fontId="1" fillId="33" borderId="25" xfId="0" applyNumberFormat="1" applyFont="1" applyFill="1" applyBorder="1" applyAlignment="1">
      <alignment/>
    </xf>
    <xf numFmtId="172" fontId="1" fillId="33" borderId="10" xfId="0" applyNumberFormat="1" applyFont="1" applyFill="1" applyBorder="1" applyAlignment="1">
      <alignment/>
    </xf>
    <xf numFmtId="172" fontId="1" fillId="33" borderId="33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1" fontId="2" fillId="0" borderId="25" xfId="0" applyNumberFormat="1" applyFont="1" applyFill="1" applyBorder="1" applyAlignment="1">
      <alignment/>
    </xf>
    <xf numFmtId="1" fontId="2" fillId="0" borderId="26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" fontId="1" fillId="0" borderId="18" xfId="0" applyNumberFormat="1" applyFont="1" applyFill="1" applyBorder="1" applyAlignment="1">
      <alignment/>
    </xf>
    <xf numFmtId="1" fontId="1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" fontId="2" fillId="0" borderId="34" xfId="0" applyNumberFormat="1" applyFont="1" applyFill="1" applyBorder="1" applyAlignment="1">
      <alignment/>
    </xf>
    <xf numFmtId="1" fontId="1" fillId="0" borderId="35" xfId="0" applyNumberFormat="1" applyFont="1" applyFill="1" applyBorder="1" applyAlignment="1">
      <alignment/>
    </xf>
    <xf numFmtId="1" fontId="2" fillId="0" borderId="35" xfId="0" applyNumberFormat="1" applyFont="1" applyFill="1" applyBorder="1" applyAlignment="1">
      <alignment/>
    </xf>
    <xf numFmtId="1" fontId="1" fillId="0" borderId="36" xfId="0" applyNumberFormat="1" applyFont="1" applyFill="1" applyBorder="1" applyAlignment="1">
      <alignment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3" fontId="1" fillId="0" borderId="37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right"/>
    </xf>
    <xf numFmtId="0" fontId="2" fillId="0" borderId="41" xfId="0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6" xfId="0" applyNumberFormat="1" applyFont="1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33" borderId="42" xfId="0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33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 horizontal="right"/>
    </xf>
    <xf numFmtId="0" fontId="1" fillId="0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173" fontId="1" fillId="0" borderId="0" xfId="54" applyNumberFormat="1" applyFont="1" applyAlignment="1">
      <alignment/>
    </xf>
    <xf numFmtId="1" fontId="1" fillId="0" borderId="33" xfId="0" applyNumberFormat="1" applyFont="1" applyFill="1" applyBorder="1" applyAlignment="1">
      <alignment/>
    </xf>
    <xf numFmtId="1" fontId="1" fillId="0" borderId="38" xfId="0" applyNumberFormat="1" applyFont="1" applyFill="1" applyBorder="1" applyAlignment="1">
      <alignment/>
    </xf>
    <xf numFmtId="172" fontId="1" fillId="33" borderId="38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3" fontId="1" fillId="36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0" fontId="2" fillId="38" borderId="29" xfId="0" applyFont="1" applyFill="1" applyBorder="1" applyAlignment="1">
      <alignment horizontal="center"/>
    </xf>
    <xf numFmtId="1" fontId="1" fillId="17" borderId="0" xfId="0" applyNumberFormat="1" applyFont="1" applyFill="1" applyAlignment="1">
      <alignment/>
    </xf>
    <xf numFmtId="3" fontId="1" fillId="17" borderId="24" xfId="0" applyNumberFormat="1" applyFont="1" applyFill="1" applyBorder="1" applyAlignment="1">
      <alignment/>
    </xf>
    <xf numFmtId="0" fontId="1" fillId="17" borderId="0" xfId="0" applyFont="1" applyFill="1" applyAlignment="1">
      <alignment/>
    </xf>
    <xf numFmtId="0" fontId="2" fillId="0" borderId="4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OBL REG 200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5"/>
  <sheetViews>
    <sheetView showGridLines="0" zoomScalePageLayoutView="0" workbookViewId="0" topLeftCell="A10">
      <selection activeCell="B49" sqref="B49:R63"/>
    </sheetView>
  </sheetViews>
  <sheetFormatPr defaultColWidth="10.28125" defaultRowHeight="12.75"/>
  <cols>
    <col min="1" max="1" width="19.8515625" style="55" customWidth="1"/>
    <col min="2" max="18" width="10.28125" style="55" customWidth="1"/>
    <col min="19" max="19" width="13.7109375" style="55" customWidth="1"/>
    <col min="20" max="20" width="13.140625" style="55" customWidth="1"/>
    <col min="21" max="21" width="16.28125" style="55" customWidth="1"/>
    <col min="22" max="162" width="10.28125" style="55" customWidth="1"/>
    <col min="163" max="163" width="0" style="55" hidden="1" customWidth="1"/>
    <col min="164" max="16384" width="10.28125" style="55" customWidth="1"/>
  </cols>
  <sheetData>
    <row r="1" ht="11.25">
      <c r="A1" s="90" t="s">
        <v>0</v>
      </c>
    </row>
    <row r="2" ht="11.25">
      <c r="A2" s="90" t="s">
        <v>1</v>
      </c>
    </row>
    <row r="3" ht="11.25">
      <c r="A3" s="90" t="s">
        <v>56</v>
      </c>
    </row>
    <row r="4" ht="11.25">
      <c r="A4" s="90" t="s">
        <v>57</v>
      </c>
    </row>
    <row r="6" spans="2:19" ht="11.2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8" spans="1:21" ht="12.75" customHeight="1">
      <c r="A8" s="142" t="s">
        <v>70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</row>
    <row r="9" spans="2:20" ht="11.25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80"/>
      <c r="R9" s="56"/>
      <c r="S9" s="82"/>
      <c r="T9" s="82"/>
    </row>
    <row r="10" spans="1:21" ht="18.75" customHeight="1" thickBot="1">
      <c r="A10" s="124" t="s">
        <v>2</v>
      </c>
      <c r="B10" s="122" t="s">
        <v>3</v>
      </c>
      <c r="C10" s="124" t="s">
        <v>4</v>
      </c>
      <c r="D10" s="124" t="s">
        <v>5</v>
      </c>
      <c r="E10" s="124" t="s">
        <v>6</v>
      </c>
      <c r="F10" s="122" t="s">
        <v>7</v>
      </c>
      <c r="G10" s="124" t="s">
        <v>8</v>
      </c>
      <c r="H10" s="124" t="s">
        <v>9</v>
      </c>
      <c r="I10" s="124" t="s">
        <v>10</v>
      </c>
      <c r="J10" s="122" t="s">
        <v>11</v>
      </c>
      <c r="K10" s="124" t="s">
        <v>12</v>
      </c>
      <c r="L10" s="124" t="s">
        <v>13</v>
      </c>
      <c r="M10" s="124" t="s">
        <v>14</v>
      </c>
      <c r="N10" s="124" t="s">
        <v>15</v>
      </c>
      <c r="O10" s="122" t="s">
        <v>16</v>
      </c>
      <c r="P10" s="124" t="s">
        <v>17</v>
      </c>
      <c r="Q10" s="124" t="s">
        <v>18</v>
      </c>
      <c r="R10" s="122" t="s">
        <v>19</v>
      </c>
      <c r="S10" s="124" t="s">
        <v>20</v>
      </c>
      <c r="T10" s="124" t="s">
        <v>38</v>
      </c>
      <c r="U10" s="122" t="s">
        <v>39</v>
      </c>
    </row>
    <row r="11" spans="1:48" ht="18" customHeight="1" thickTop="1">
      <c r="A11" s="121" t="s">
        <v>21</v>
      </c>
      <c r="B11" s="123">
        <f>B30+B49</f>
        <v>15442</v>
      </c>
      <c r="C11" s="123">
        <f>C30+C49</f>
        <v>16427</v>
      </c>
      <c r="D11" s="123">
        <f>D30+D49</f>
        <v>15069</v>
      </c>
      <c r="E11" s="123">
        <f>E30+E49</f>
        <v>17614</v>
      </c>
      <c r="F11" s="123">
        <f>F30+F49</f>
        <v>19666</v>
      </c>
      <c r="G11" s="123">
        <f aca="true" t="shared" si="0" ref="G11:R11">G30+G49</f>
        <v>18149</v>
      </c>
      <c r="H11" s="123">
        <f t="shared" si="0"/>
        <v>15171</v>
      </c>
      <c r="I11" s="123">
        <f t="shared" si="0"/>
        <v>14273</v>
      </c>
      <c r="J11" s="123">
        <f t="shared" si="0"/>
        <v>14542</v>
      </c>
      <c r="K11" s="123">
        <f t="shared" si="0"/>
        <v>14100</v>
      </c>
      <c r="L11" s="123">
        <f t="shared" si="0"/>
        <v>13850</v>
      </c>
      <c r="M11" s="123">
        <f t="shared" si="0"/>
        <v>12290</v>
      </c>
      <c r="N11" s="123">
        <f t="shared" si="0"/>
        <v>10181</v>
      </c>
      <c r="O11" s="123">
        <f t="shared" si="0"/>
        <v>7881</v>
      </c>
      <c r="P11" s="123">
        <f t="shared" si="0"/>
        <v>6196</v>
      </c>
      <c r="Q11" s="123">
        <f t="shared" si="0"/>
        <v>4376</v>
      </c>
      <c r="R11" s="50">
        <f t="shared" si="0"/>
        <v>5827</v>
      </c>
      <c r="S11" s="25">
        <f>SUM(B11:R11)</f>
        <v>221054</v>
      </c>
      <c r="T11" s="92">
        <f>SUM(B11:D11)</f>
        <v>46938</v>
      </c>
      <c r="U11" s="92">
        <f>SUM(E11:R11)</f>
        <v>174116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</row>
    <row r="12" spans="1:48" ht="11.25">
      <c r="A12" s="54" t="s">
        <v>22</v>
      </c>
      <c r="B12" s="94">
        <f aca="true" t="shared" si="1" ref="B12:R25">B31+B50</f>
        <v>319</v>
      </c>
      <c r="C12" s="94">
        <f t="shared" si="1"/>
        <v>345</v>
      </c>
      <c r="D12" s="94">
        <f t="shared" si="1"/>
        <v>297</v>
      </c>
      <c r="E12" s="94">
        <f t="shared" si="1"/>
        <v>262</v>
      </c>
      <c r="F12" s="94">
        <f t="shared" si="1"/>
        <v>253</v>
      </c>
      <c r="G12" s="94">
        <f t="shared" si="1"/>
        <v>270</v>
      </c>
      <c r="H12" s="94">
        <f t="shared" si="1"/>
        <v>231</v>
      </c>
      <c r="I12" s="94">
        <f t="shared" si="1"/>
        <v>271</v>
      </c>
      <c r="J12" s="94">
        <f t="shared" si="1"/>
        <v>290</v>
      </c>
      <c r="K12" s="94">
        <f t="shared" si="1"/>
        <v>281</v>
      </c>
      <c r="L12" s="94">
        <f t="shared" si="1"/>
        <v>322</v>
      </c>
      <c r="M12" s="94">
        <f t="shared" si="1"/>
        <v>291</v>
      </c>
      <c r="N12" s="94">
        <f t="shared" si="1"/>
        <v>242</v>
      </c>
      <c r="O12" s="94">
        <f t="shared" si="1"/>
        <v>203</v>
      </c>
      <c r="P12" s="94">
        <f t="shared" si="1"/>
        <v>158</v>
      </c>
      <c r="Q12" s="94">
        <f t="shared" si="1"/>
        <v>94</v>
      </c>
      <c r="R12" s="52">
        <f t="shared" si="1"/>
        <v>112</v>
      </c>
      <c r="S12" s="26">
        <f aca="true" t="shared" si="2" ref="S12:S25">SUM(B12:R12)</f>
        <v>4241</v>
      </c>
      <c r="T12" s="52">
        <f aca="true" t="shared" si="3" ref="T12:T25">SUM(B12:D12)</f>
        <v>961</v>
      </c>
      <c r="U12" s="52">
        <f aca="true" t="shared" si="4" ref="U12:U25">SUM(E12:R12)</f>
        <v>3280</v>
      </c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</row>
    <row r="13" spans="1:48" ht="11.25">
      <c r="A13" s="54" t="s">
        <v>23</v>
      </c>
      <c r="B13" s="94">
        <f t="shared" si="1"/>
        <v>17406</v>
      </c>
      <c r="C13" s="94">
        <f t="shared" si="1"/>
        <v>17817</v>
      </c>
      <c r="D13" s="94">
        <f t="shared" si="1"/>
        <v>15785</v>
      </c>
      <c r="E13" s="94">
        <f t="shared" si="1"/>
        <v>16972</v>
      </c>
      <c r="F13" s="94">
        <f t="shared" si="1"/>
        <v>18353</v>
      </c>
      <c r="G13" s="94">
        <f t="shared" si="1"/>
        <v>18633</v>
      </c>
      <c r="H13" s="94">
        <f t="shared" si="1"/>
        <v>16285</v>
      </c>
      <c r="I13" s="94">
        <f t="shared" si="1"/>
        <v>15019</v>
      </c>
      <c r="J13" s="94">
        <f t="shared" si="1"/>
        <v>15000</v>
      </c>
      <c r="K13" s="94">
        <f t="shared" si="1"/>
        <v>14587</v>
      </c>
      <c r="L13" s="94">
        <f t="shared" si="1"/>
        <v>14336</v>
      </c>
      <c r="M13" s="94">
        <f t="shared" si="1"/>
        <v>12631</v>
      </c>
      <c r="N13" s="94">
        <f t="shared" si="1"/>
        <v>10815</v>
      </c>
      <c r="O13" s="94">
        <f t="shared" si="1"/>
        <v>8079</v>
      </c>
      <c r="P13" s="94">
        <f t="shared" si="1"/>
        <v>6261</v>
      </c>
      <c r="Q13" s="94">
        <f t="shared" si="1"/>
        <v>4275</v>
      </c>
      <c r="R13" s="52">
        <f t="shared" si="1"/>
        <v>5476</v>
      </c>
      <c r="S13" s="26">
        <f t="shared" si="2"/>
        <v>227730</v>
      </c>
      <c r="T13" s="52">
        <f t="shared" si="3"/>
        <v>51008</v>
      </c>
      <c r="U13" s="52">
        <f t="shared" si="4"/>
        <v>176722</v>
      </c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</row>
    <row r="14" spans="1:48" ht="11.25">
      <c r="A14" s="54" t="s">
        <v>24</v>
      </c>
      <c r="B14" s="94">
        <f t="shared" si="1"/>
        <v>810</v>
      </c>
      <c r="C14" s="94">
        <f t="shared" si="1"/>
        <v>864</v>
      </c>
      <c r="D14" s="94">
        <f t="shared" si="1"/>
        <v>780</v>
      </c>
      <c r="E14" s="94">
        <f t="shared" si="1"/>
        <v>724</v>
      </c>
      <c r="F14" s="94">
        <f t="shared" si="1"/>
        <v>745</v>
      </c>
      <c r="G14" s="94">
        <f t="shared" si="1"/>
        <v>815</v>
      </c>
      <c r="H14" s="94">
        <f t="shared" si="1"/>
        <v>674</v>
      </c>
      <c r="I14" s="94">
        <f t="shared" si="1"/>
        <v>620</v>
      </c>
      <c r="J14" s="94">
        <f t="shared" si="1"/>
        <v>685</v>
      </c>
      <c r="K14" s="94">
        <f t="shared" si="1"/>
        <v>756</v>
      </c>
      <c r="L14" s="94">
        <f t="shared" si="1"/>
        <v>819</v>
      </c>
      <c r="M14" s="94">
        <f t="shared" si="1"/>
        <v>700</v>
      </c>
      <c r="N14" s="94">
        <f t="shared" si="1"/>
        <v>551</v>
      </c>
      <c r="O14" s="94">
        <f t="shared" si="1"/>
        <v>460</v>
      </c>
      <c r="P14" s="94">
        <f t="shared" si="1"/>
        <v>381</v>
      </c>
      <c r="Q14" s="94">
        <f t="shared" si="1"/>
        <v>303</v>
      </c>
      <c r="R14" s="52">
        <f t="shared" si="1"/>
        <v>357</v>
      </c>
      <c r="S14" s="26">
        <f t="shared" si="2"/>
        <v>11044</v>
      </c>
      <c r="T14" s="52">
        <f t="shared" si="3"/>
        <v>2454</v>
      </c>
      <c r="U14" s="52">
        <f t="shared" si="4"/>
        <v>8590</v>
      </c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</row>
    <row r="15" spans="1:48" ht="11.25">
      <c r="A15" s="54" t="s">
        <v>25</v>
      </c>
      <c r="B15" s="94">
        <f t="shared" si="1"/>
        <v>1915</v>
      </c>
      <c r="C15" s="94">
        <f t="shared" si="1"/>
        <v>2198</v>
      </c>
      <c r="D15" s="94">
        <f t="shared" si="1"/>
        <v>1953</v>
      </c>
      <c r="E15" s="94">
        <f t="shared" si="1"/>
        <v>1950</v>
      </c>
      <c r="F15" s="94">
        <f t="shared" si="1"/>
        <v>1905</v>
      </c>
      <c r="G15" s="94">
        <f t="shared" si="1"/>
        <v>2089</v>
      </c>
      <c r="H15" s="94">
        <f t="shared" si="1"/>
        <v>1877</v>
      </c>
      <c r="I15" s="94">
        <f t="shared" si="1"/>
        <v>1730</v>
      </c>
      <c r="J15" s="94">
        <f t="shared" si="1"/>
        <v>1868</v>
      </c>
      <c r="K15" s="94">
        <f t="shared" si="1"/>
        <v>1906</v>
      </c>
      <c r="L15" s="94">
        <f t="shared" si="1"/>
        <v>1915</v>
      </c>
      <c r="M15" s="94">
        <f t="shared" si="1"/>
        <v>1652</v>
      </c>
      <c r="N15" s="94">
        <f t="shared" si="1"/>
        <v>1381</v>
      </c>
      <c r="O15" s="94">
        <f t="shared" si="1"/>
        <v>1031</v>
      </c>
      <c r="P15" s="94">
        <f t="shared" si="1"/>
        <v>866</v>
      </c>
      <c r="Q15" s="94">
        <f t="shared" si="1"/>
        <v>677</v>
      </c>
      <c r="R15" s="52">
        <f t="shared" si="1"/>
        <v>858</v>
      </c>
      <c r="S15" s="26">
        <f t="shared" si="2"/>
        <v>27771</v>
      </c>
      <c r="T15" s="52">
        <f t="shared" si="3"/>
        <v>6066</v>
      </c>
      <c r="U15" s="52">
        <f t="shared" si="4"/>
        <v>21705</v>
      </c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</row>
    <row r="16" spans="1:48" ht="12" thickBot="1">
      <c r="A16" s="54" t="s">
        <v>26</v>
      </c>
      <c r="B16" s="95">
        <f t="shared" si="1"/>
        <v>268</v>
      </c>
      <c r="C16" s="95">
        <f t="shared" si="1"/>
        <v>300</v>
      </c>
      <c r="D16" s="95">
        <f t="shared" si="1"/>
        <v>274</v>
      </c>
      <c r="E16" s="95">
        <f t="shared" si="1"/>
        <v>253</v>
      </c>
      <c r="F16" s="95">
        <f t="shared" si="1"/>
        <v>254</v>
      </c>
      <c r="G16" s="95">
        <f t="shared" si="1"/>
        <v>362</v>
      </c>
      <c r="H16" s="95">
        <f t="shared" si="1"/>
        <v>315</v>
      </c>
      <c r="I16" s="95">
        <f t="shared" si="1"/>
        <v>262</v>
      </c>
      <c r="J16" s="95">
        <f t="shared" si="1"/>
        <v>294</v>
      </c>
      <c r="K16" s="95">
        <f t="shared" si="1"/>
        <v>348</v>
      </c>
      <c r="L16" s="95">
        <f t="shared" si="1"/>
        <v>354</v>
      </c>
      <c r="M16" s="95">
        <f t="shared" si="1"/>
        <v>320</v>
      </c>
      <c r="N16" s="95">
        <f t="shared" si="1"/>
        <v>238</v>
      </c>
      <c r="O16" s="95">
        <f t="shared" si="1"/>
        <v>193</v>
      </c>
      <c r="P16" s="95">
        <f t="shared" si="1"/>
        <v>162</v>
      </c>
      <c r="Q16" s="95">
        <f t="shared" si="1"/>
        <v>131</v>
      </c>
      <c r="R16" s="96">
        <f t="shared" si="1"/>
        <v>169</v>
      </c>
      <c r="S16" s="26">
        <f t="shared" si="2"/>
        <v>4497</v>
      </c>
      <c r="T16" s="96">
        <f t="shared" si="3"/>
        <v>842</v>
      </c>
      <c r="U16" s="96">
        <f t="shared" si="4"/>
        <v>3655</v>
      </c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</row>
    <row r="17" spans="1:48" ht="16.5" customHeight="1" thickTop="1">
      <c r="A17" s="6" t="s">
        <v>27</v>
      </c>
      <c r="B17" s="91">
        <f t="shared" si="1"/>
        <v>8416</v>
      </c>
      <c r="C17" s="91">
        <f t="shared" si="1"/>
        <v>8584</v>
      </c>
      <c r="D17" s="91">
        <f t="shared" si="1"/>
        <v>7886</v>
      </c>
      <c r="E17" s="91">
        <f t="shared" si="1"/>
        <v>7913</v>
      </c>
      <c r="F17" s="91">
        <f t="shared" si="1"/>
        <v>7868</v>
      </c>
      <c r="G17" s="91">
        <f t="shared" si="1"/>
        <v>8685</v>
      </c>
      <c r="H17" s="91">
        <f t="shared" si="1"/>
        <v>7740</v>
      </c>
      <c r="I17" s="91">
        <f t="shared" si="1"/>
        <v>7174</v>
      </c>
      <c r="J17" s="91">
        <f t="shared" si="1"/>
        <v>7414</v>
      </c>
      <c r="K17" s="91">
        <f t="shared" si="1"/>
        <v>7025</v>
      </c>
      <c r="L17" s="91">
        <f t="shared" si="1"/>
        <v>7406</v>
      </c>
      <c r="M17" s="91">
        <f t="shared" si="1"/>
        <v>6497</v>
      </c>
      <c r="N17" s="91">
        <f t="shared" si="1"/>
        <v>5313</v>
      </c>
      <c r="O17" s="91">
        <f t="shared" si="1"/>
        <v>4034</v>
      </c>
      <c r="P17" s="91">
        <f t="shared" si="1"/>
        <v>3292</v>
      </c>
      <c r="Q17" s="91">
        <f t="shared" si="1"/>
        <v>2470</v>
      </c>
      <c r="R17" s="92">
        <f t="shared" si="1"/>
        <v>3555</v>
      </c>
      <c r="S17" s="27">
        <f t="shared" si="2"/>
        <v>111272</v>
      </c>
      <c r="T17" s="50">
        <f t="shared" si="3"/>
        <v>24886</v>
      </c>
      <c r="U17" s="50">
        <f t="shared" si="4"/>
        <v>86386</v>
      </c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</row>
    <row r="18" spans="1:48" ht="11.25">
      <c r="A18" s="54" t="s">
        <v>28</v>
      </c>
      <c r="B18" s="94">
        <f t="shared" si="1"/>
        <v>214</v>
      </c>
      <c r="C18" s="94">
        <f t="shared" si="1"/>
        <v>252</v>
      </c>
      <c r="D18" s="94">
        <f t="shared" si="1"/>
        <v>288</v>
      </c>
      <c r="E18" s="94">
        <f t="shared" si="1"/>
        <v>216</v>
      </c>
      <c r="F18" s="94">
        <f t="shared" si="1"/>
        <v>225</v>
      </c>
      <c r="G18" s="94">
        <f t="shared" si="1"/>
        <v>262</v>
      </c>
      <c r="H18" s="94">
        <f t="shared" si="1"/>
        <v>271</v>
      </c>
      <c r="I18" s="94">
        <f t="shared" si="1"/>
        <v>230</v>
      </c>
      <c r="J18" s="94">
        <f t="shared" si="1"/>
        <v>260</v>
      </c>
      <c r="K18" s="94">
        <f t="shared" si="1"/>
        <v>277</v>
      </c>
      <c r="L18" s="94">
        <f t="shared" si="1"/>
        <v>319</v>
      </c>
      <c r="M18" s="94">
        <f t="shared" si="1"/>
        <v>314</v>
      </c>
      <c r="N18" s="94">
        <f t="shared" si="1"/>
        <v>307</v>
      </c>
      <c r="O18" s="94">
        <f t="shared" si="1"/>
        <v>226</v>
      </c>
      <c r="P18" s="94">
        <f t="shared" si="1"/>
        <v>232</v>
      </c>
      <c r="Q18" s="94">
        <f t="shared" si="1"/>
        <v>173</v>
      </c>
      <c r="R18" s="52">
        <f t="shared" si="1"/>
        <v>212</v>
      </c>
      <c r="S18" s="26">
        <f t="shared" si="2"/>
        <v>4278</v>
      </c>
      <c r="T18" s="52">
        <f t="shared" si="3"/>
        <v>754</v>
      </c>
      <c r="U18" s="52">
        <f t="shared" si="4"/>
        <v>3524</v>
      </c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</row>
    <row r="19" spans="1:48" ht="11.25">
      <c r="A19" s="54" t="s">
        <v>29</v>
      </c>
      <c r="B19" s="94">
        <f t="shared" si="1"/>
        <v>2332</v>
      </c>
      <c r="C19" s="94">
        <f t="shared" si="1"/>
        <v>2342</v>
      </c>
      <c r="D19" s="94">
        <f t="shared" si="1"/>
        <v>2165</v>
      </c>
      <c r="E19" s="94">
        <f t="shared" si="1"/>
        <v>2107</v>
      </c>
      <c r="F19" s="94">
        <f t="shared" si="1"/>
        <v>2054</v>
      </c>
      <c r="G19" s="94">
        <f t="shared" si="1"/>
        <v>2172</v>
      </c>
      <c r="H19" s="94">
        <f t="shared" si="1"/>
        <v>1947</v>
      </c>
      <c r="I19" s="94">
        <f t="shared" si="1"/>
        <v>1918</v>
      </c>
      <c r="J19" s="94">
        <f t="shared" si="1"/>
        <v>1991</v>
      </c>
      <c r="K19" s="94">
        <f t="shared" si="1"/>
        <v>2162</v>
      </c>
      <c r="L19" s="94">
        <f t="shared" si="1"/>
        <v>2154</v>
      </c>
      <c r="M19" s="94">
        <f t="shared" si="1"/>
        <v>1873</v>
      </c>
      <c r="N19" s="94">
        <f t="shared" si="1"/>
        <v>1465</v>
      </c>
      <c r="O19" s="94">
        <f t="shared" si="1"/>
        <v>1163</v>
      </c>
      <c r="P19" s="94">
        <f t="shared" si="1"/>
        <v>1047</v>
      </c>
      <c r="Q19" s="94">
        <f t="shared" si="1"/>
        <v>805</v>
      </c>
      <c r="R19" s="52">
        <f t="shared" si="1"/>
        <v>1054</v>
      </c>
      <c r="S19" s="26">
        <f t="shared" si="2"/>
        <v>30751</v>
      </c>
      <c r="T19" s="52">
        <f t="shared" si="3"/>
        <v>6839</v>
      </c>
      <c r="U19" s="52">
        <f t="shared" si="4"/>
        <v>23912</v>
      </c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</row>
    <row r="20" spans="1:48" ht="11.25">
      <c r="A20" s="54" t="s">
        <v>30</v>
      </c>
      <c r="B20" s="94">
        <f t="shared" si="1"/>
        <v>775</v>
      </c>
      <c r="C20" s="94">
        <f t="shared" si="1"/>
        <v>846</v>
      </c>
      <c r="D20" s="94">
        <f t="shared" si="1"/>
        <v>818</v>
      </c>
      <c r="E20" s="94">
        <f t="shared" si="1"/>
        <v>668</v>
      </c>
      <c r="F20" s="94">
        <f t="shared" si="1"/>
        <v>647</v>
      </c>
      <c r="G20" s="94">
        <f t="shared" si="1"/>
        <v>775</v>
      </c>
      <c r="H20" s="94">
        <f t="shared" si="1"/>
        <v>771</v>
      </c>
      <c r="I20" s="94">
        <f t="shared" si="1"/>
        <v>829</v>
      </c>
      <c r="J20" s="94">
        <f t="shared" si="1"/>
        <v>956</v>
      </c>
      <c r="K20" s="94">
        <f t="shared" si="1"/>
        <v>957</v>
      </c>
      <c r="L20" s="94">
        <f t="shared" si="1"/>
        <v>1031</v>
      </c>
      <c r="M20" s="94">
        <f t="shared" si="1"/>
        <v>913</v>
      </c>
      <c r="N20" s="94">
        <f t="shared" si="1"/>
        <v>815</v>
      </c>
      <c r="O20" s="94">
        <f t="shared" si="1"/>
        <v>702</v>
      </c>
      <c r="P20" s="94">
        <f t="shared" si="1"/>
        <v>585</v>
      </c>
      <c r="Q20" s="94">
        <f t="shared" si="1"/>
        <v>549</v>
      </c>
      <c r="R20" s="52">
        <f t="shared" si="1"/>
        <v>685</v>
      </c>
      <c r="S20" s="26">
        <f t="shared" si="2"/>
        <v>13322</v>
      </c>
      <c r="T20" s="52">
        <f t="shared" si="3"/>
        <v>2439</v>
      </c>
      <c r="U20" s="52">
        <f t="shared" si="4"/>
        <v>10883</v>
      </c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</row>
    <row r="21" spans="1:48" ht="12" thickBot="1">
      <c r="A21" s="54" t="s">
        <v>31</v>
      </c>
      <c r="B21" s="95">
        <f t="shared" si="1"/>
        <v>797</v>
      </c>
      <c r="C21" s="95">
        <f t="shared" si="1"/>
        <v>872</v>
      </c>
      <c r="D21" s="95">
        <f t="shared" si="1"/>
        <v>816</v>
      </c>
      <c r="E21" s="95">
        <f t="shared" si="1"/>
        <v>713</v>
      </c>
      <c r="F21" s="95">
        <f t="shared" si="1"/>
        <v>623</v>
      </c>
      <c r="G21" s="95">
        <f t="shared" si="1"/>
        <v>747</v>
      </c>
      <c r="H21" s="95">
        <f t="shared" si="1"/>
        <v>732</v>
      </c>
      <c r="I21" s="95">
        <f t="shared" si="1"/>
        <v>673</v>
      </c>
      <c r="J21" s="95">
        <f t="shared" si="1"/>
        <v>713</v>
      </c>
      <c r="K21" s="95">
        <f t="shared" si="1"/>
        <v>694</v>
      </c>
      <c r="L21" s="95">
        <f t="shared" si="1"/>
        <v>707</v>
      </c>
      <c r="M21" s="95">
        <f t="shared" si="1"/>
        <v>653</v>
      </c>
      <c r="N21" s="95">
        <f t="shared" si="1"/>
        <v>580</v>
      </c>
      <c r="O21" s="95">
        <f t="shared" si="1"/>
        <v>538</v>
      </c>
      <c r="P21" s="95">
        <f t="shared" si="1"/>
        <v>405</v>
      </c>
      <c r="Q21" s="95">
        <f t="shared" si="1"/>
        <v>304</v>
      </c>
      <c r="R21" s="96">
        <f t="shared" si="1"/>
        <v>389</v>
      </c>
      <c r="S21" s="26">
        <f t="shared" si="2"/>
        <v>10956</v>
      </c>
      <c r="T21" s="96">
        <f t="shared" si="3"/>
        <v>2485</v>
      </c>
      <c r="U21" s="96">
        <f t="shared" si="4"/>
        <v>8471</v>
      </c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</row>
    <row r="22" spans="1:48" ht="12" thickTop="1">
      <c r="A22" s="6" t="s">
        <v>32</v>
      </c>
      <c r="B22" s="91">
        <f t="shared" si="1"/>
        <v>2145</v>
      </c>
      <c r="C22" s="91">
        <f t="shared" si="1"/>
        <v>2340</v>
      </c>
      <c r="D22" s="91">
        <f t="shared" si="1"/>
        <v>2276</v>
      </c>
      <c r="E22" s="91">
        <f t="shared" si="1"/>
        <v>2126</v>
      </c>
      <c r="F22" s="91">
        <f t="shared" si="1"/>
        <v>1698</v>
      </c>
      <c r="G22" s="91">
        <f t="shared" si="1"/>
        <v>2140</v>
      </c>
      <c r="H22" s="91">
        <f t="shared" si="1"/>
        <v>2112</v>
      </c>
      <c r="I22" s="91">
        <f t="shared" si="1"/>
        <v>1934</v>
      </c>
      <c r="J22" s="91">
        <f t="shared" si="1"/>
        <v>1885</v>
      </c>
      <c r="K22" s="91">
        <f t="shared" si="1"/>
        <v>2110</v>
      </c>
      <c r="L22" s="91">
        <f t="shared" si="1"/>
        <v>2105</v>
      </c>
      <c r="M22" s="91">
        <f t="shared" si="1"/>
        <v>2030</v>
      </c>
      <c r="N22" s="91">
        <f t="shared" si="1"/>
        <v>1637</v>
      </c>
      <c r="O22" s="91">
        <f t="shared" si="1"/>
        <v>1417</v>
      </c>
      <c r="P22" s="91">
        <f t="shared" si="1"/>
        <v>1084</v>
      </c>
      <c r="Q22" s="91">
        <f t="shared" si="1"/>
        <v>784</v>
      </c>
      <c r="R22" s="92">
        <f t="shared" si="1"/>
        <v>1025</v>
      </c>
      <c r="S22" s="27">
        <f t="shared" si="2"/>
        <v>30848</v>
      </c>
      <c r="T22" s="50">
        <f t="shared" si="3"/>
        <v>6761</v>
      </c>
      <c r="U22" s="50">
        <f t="shared" si="4"/>
        <v>24087</v>
      </c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</row>
    <row r="23" spans="1:48" ht="11.25">
      <c r="A23" s="54" t="s">
        <v>33</v>
      </c>
      <c r="B23" s="94">
        <f t="shared" si="1"/>
        <v>1831</v>
      </c>
      <c r="C23" s="94">
        <f t="shared" si="1"/>
        <v>2043</v>
      </c>
      <c r="D23" s="94">
        <f t="shared" si="1"/>
        <v>1885</v>
      </c>
      <c r="E23" s="94">
        <f t="shared" si="1"/>
        <v>1626</v>
      </c>
      <c r="F23" s="94">
        <f t="shared" si="1"/>
        <v>1662</v>
      </c>
      <c r="G23" s="94">
        <f t="shared" si="1"/>
        <v>2315</v>
      </c>
      <c r="H23" s="94">
        <f t="shared" si="1"/>
        <v>2359</v>
      </c>
      <c r="I23" s="94">
        <f t="shared" si="1"/>
        <v>2151</v>
      </c>
      <c r="J23" s="94">
        <f t="shared" si="1"/>
        <v>2231</v>
      </c>
      <c r="K23" s="94">
        <f t="shared" si="1"/>
        <v>2202</v>
      </c>
      <c r="L23" s="94">
        <f t="shared" si="1"/>
        <v>2078</v>
      </c>
      <c r="M23" s="94">
        <f t="shared" si="1"/>
        <v>1797</v>
      </c>
      <c r="N23" s="94">
        <f t="shared" si="1"/>
        <v>1486</v>
      </c>
      <c r="O23" s="94">
        <f t="shared" si="1"/>
        <v>1178</v>
      </c>
      <c r="P23" s="94">
        <f t="shared" si="1"/>
        <v>953</v>
      </c>
      <c r="Q23" s="94">
        <f t="shared" si="1"/>
        <v>665</v>
      </c>
      <c r="R23" s="52">
        <f t="shared" si="1"/>
        <v>885</v>
      </c>
      <c r="S23" s="26">
        <f t="shared" si="2"/>
        <v>29347</v>
      </c>
      <c r="T23" s="52">
        <f t="shared" si="3"/>
        <v>5759</v>
      </c>
      <c r="U23" s="52">
        <f t="shared" si="4"/>
        <v>23588</v>
      </c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</row>
    <row r="24" spans="1:48" ht="11.25">
      <c r="A24" s="54" t="s">
        <v>34</v>
      </c>
      <c r="B24" s="94">
        <f t="shared" si="1"/>
        <v>1496</v>
      </c>
      <c r="C24" s="94">
        <f t="shared" si="1"/>
        <v>1592</v>
      </c>
      <c r="D24" s="94">
        <f t="shared" si="1"/>
        <v>1391</v>
      </c>
      <c r="E24" s="94">
        <f t="shared" si="1"/>
        <v>1218</v>
      </c>
      <c r="F24" s="94">
        <f t="shared" si="1"/>
        <v>1400</v>
      </c>
      <c r="G24" s="94">
        <f t="shared" si="1"/>
        <v>1665</v>
      </c>
      <c r="H24" s="94">
        <f t="shared" si="1"/>
        <v>1626</v>
      </c>
      <c r="I24" s="94">
        <f t="shared" si="1"/>
        <v>1411</v>
      </c>
      <c r="J24" s="94">
        <f t="shared" si="1"/>
        <v>1408</v>
      </c>
      <c r="K24" s="94">
        <f t="shared" si="1"/>
        <v>1374</v>
      </c>
      <c r="L24" s="94">
        <f t="shared" si="1"/>
        <v>1509</v>
      </c>
      <c r="M24" s="94">
        <f t="shared" si="1"/>
        <v>1406</v>
      </c>
      <c r="N24" s="94">
        <f t="shared" si="1"/>
        <v>1101</v>
      </c>
      <c r="O24" s="94">
        <f t="shared" si="1"/>
        <v>863</v>
      </c>
      <c r="P24" s="94">
        <f t="shared" si="1"/>
        <v>706</v>
      </c>
      <c r="Q24" s="94">
        <f t="shared" si="1"/>
        <v>547</v>
      </c>
      <c r="R24" s="52">
        <f t="shared" si="1"/>
        <v>669</v>
      </c>
      <c r="S24" s="26">
        <f t="shared" si="2"/>
        <v>21382</v>
      </c>
      <c r="T24" s="52">
        <f t="shared" si="3"/>
        <v>4479</v>
      </c>
      <c r="U24" s="52">
        <f t="shared" si="4"/>
        <v>16903</v>
      </c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</row>
    <row r="25" spans="1:48" ht="11.25">
      <c r="A25" s="54" t="s">
        <v>35</v>
      </c>
      <c r="B25" s="94">
        <f t="shared" si="1"/>
        <v>527</v>
      </c>
      <c r="C25" s="94">
        <f t="shared" si="1"/>
        <v>584</v>
      </c>
      <c r="D25" s="94">
        <f t="shared" si="1"/>
        <v>549</v>
      </c>
      <c r="E25" s="94">
        <f t="shared" si="1"/>
        <v>457</v>
      </c>
      <c r="F25" s="94">
        <f t="shared" si="1"/>
        <v>473</v>
      </c>
      <c r="G25" s="94">
        <f t="shared" si="1"/>
        <v>555</v>
      </c>
      <c r="H25" s="94">
        <f t="shared" si="1"/>
        <v>483</v>
      </c>
      <c r="I25" s="94">
        <f t="shared" si="1"/>
        <v>528</v>
      </c>
      <c r="J25" s="94">
        <f t="shared" si="1"/>
        <v>572</v>
      </c>
      <c r="K25" s="94">
        <f t="shared" si="1"/>
        <v>596</v>
      </c>
      <c r="L25" s="94">
        <f t="shared" si="1"/>
        <v>713</v>
      </c>
      <c r="M25" s="94">
        <f t="shared" si="1"/>
        <v>663</v>
      </c>
      <c r="N25" s="94">
        <f t="shared" si="1"/>
        <v>572</v>
      </c>
      <c r="O25" s="94">
        <f t="shared" si="1"/>
        <v>514</v>
      </c>
      <c r="P25" s="94">
        <f t="shared" si="1"/>
        <v>387</v>
      </c>
      <c r="Q25" s="94">
        <f t="shared" si="1"/>
        <v>374</v>
      </c>
      <c r="R25" s="52">
        <f t="shared" si="1"/>
        <v>546</v>
      </c>
      <c r="S25" s="26">
        <f t="shared" si="2"/>
        <v>9093</v>
      </c>
      <c r="T25" s="52">
        <f t="shared" si="3"/>
        <v>1660</v>
      </c>
      <c r="U25" s="52">
        <f t="shared" si="4"/>
        <v>7433</v>
      </c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</row>
    <row r="26" spans="1:21" ht="11.25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>
        <f>SUM(S11:S25)</f>
        <v>757586</v>
      </c>
      <c r="T26" s="98"/>
      <c r="U26" s="98"/>
    </row>
    <row r="27" spans="1:21" ht="12.75" customHeight="1">
      <c r="A27" s="142" t="s">
        <v>71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</row>
    <row r="28" spans="2:23" ht="11.25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W28" s="55" t="s">
        <v>58</v>
      </c>
    </row>
    <row r="29" spans="1:21" ht="18.75" customHeight="1" thickBot="1">
      <c r="A29" s="124" t="s">
        <v>2</v>
      </c>
      <c r="B29" s="122" t="s">
        <v>3</v>
      </c>
      <c r="C29" s="124" t="s">
        <v>4</v>
      </c>
      <c r="D29" s="124" t="s">
        <v>5</v>
      </c>
      <c r="E29" s="124" t="s">
        <v>6</v>
      </c>
      <c r="F29" s="122" t="s">
        <v>7</v>
      </c>
      <c r="G29" s="124" t="s">
        <v>8</v>
      </c>
      <c r="H29" s="124" t="s">
        <v>9</v>
      </c>
      <c r="I29" s="124" t="s">
        <v>10</v>
      </c>
      <c r="J29" s="122" t="s">
        <v>11</v>
      </c>
      <c r="K29" s="124" t="s">
        <v>12</v>
      </c>
      <c r="L29" s="124" t="s">
        <v>13</v>
      </c>
      <c r="M29" s="124" t="s">
        <v>14</v>
      </c>
      <c r="N29" s="124" t="s">
        <v>15</v>
      </c>
      <c r="O29" s="122" t="s">
        <v>16</v>
      </c>
      <c r="P29" s="124" t="s">
        <v>17</v>
      </c>
      <c r="Q29" s="124" t="s">
        <v>18</v>
      </c>
      <c r="R29" s="122" t="s">
        <v>19</v>
      </c>
      <c r="S29" s="124" t="s">
        <v>20</v>
      </c>
      <c r="T29" s="124" t="s">
        <v>38</v>
      </c>
      <c r="U29" s="122" t="s">
        <v>39</v>
      </c>
    </row>
    <row r="30" spans="1:21" ht="18.75" customHeight="1" thickTop="1">
      <c r="A30" s="111" t="s">
        <v>21</v>
      </c>
      <c r="B30" s="115">
        <v>7519</v>
      </c>
      <c r="C30" s="115">
        <v>8142</v>
      </c>
      <c r="D30" s="115">
        <v>7347</v>
      </c>
      <c r="E30" s="115">
        <v>8474</v>
      </c>
      <c r="F30" s="115">
        <v>9820</v>
      </c>
      <c r="G30" s="115">
        <v>9115</v>
      </c>
      <c r="H30" s="115">
        <v>7788</v>
      </c>
      <c r="I30" s="115">
        <v>7637</v>
      </c>
      <c r="J30" s="115">
        <v>7832</v>
      </c>
      <c r="K30" s="115">
        <v>7649</v>
      </c>
      <c r="L30" s="115">
        <v>7485</v>
      </c>
      <c r="M30" s="115">
        <v>6737</v>
      </c>
      <c r="N30" s="115">
        <v>5602</v>
      </c>
      <c r="O30" s="115">
        <v>4380</v>
      </c>
      <c r="P30" s="115">
        <v>3481</v>
      </c>
      <c r="Q30" s="115">
        <v>2529</v>
      </c>
      <c r="R30" s="115">
        <v>3681</v>
      </c>
      <c r="S30" s="50">
        <f aca="true" t="shared" si="5" ref="S30:S44">SUM(B30:R30)</f>
        <v>115218</v>
      </c>
      <c r="T30" s="50">
        <f>SUM(B30:D30)</f>
        <v>23008</v>
      </c>
      <c r="U30" s="52">
        <f>SUM(E30:R30)</f>
        <v>92210</v>
      </c>
    </row>
    <row r="31" spans="1:21" ht="11.25">
      <c r="A31" s="112" t="s">
        <v>22</v>
      </c>
      <c r="B31" s="113">
        <v>149</v>
      </c>
      <c r="C31" s="113">
        <v>179</v>
      </c>
      <c r="D31" s="113">
        <v>146</v>
      </c>
      <c r="E31" s="113">
        <v>115</v>
      </c>
      <c r="F31" s="113">
        <v>123</v>
      </c>
      <c r="G31" s="113">
        <v>140</v>
      </c>
      <c r="H31" s="113">
        <v>128</v>
      </c>
      <c r="I31" s="113">
        <v>127</v>
      </c>
      <c r="J31" s="113">
        <v>141</v>
      </c>
      <c r="K31" s="113">
        <v>114</v>
      </c>
      <c r="L31" s="113">
        <v>145</v>
      </c>
      <c r="M31" s="113">
        <v>130</v>
      </c>
      <c r="N31" s="113">
        <v>105</v>
      </c>
      <c r="O31" s="113">
        <v>99</v>
      </c>
      <c r="P31" s="113">
        <v>58</v>
      </c>
      <c r="Q31" s="113">
        <v>44</v>
      </c>
      <c r="R31" s="113">
        <v>62</v>
      </c>
      <c r="S31" s="52">
        <f>SUM(B31:R31)</f>
        <v>2005</v>
      </c>
      <c r="T31" s="52">
        <f aca="true" t="shared" si="6" ref="T31:T44">SUM(B31:D31)</f>
        <v>474</v>
      </c>
      <c r="U31" s="52">
        <f aca="true" t="shared" si="7" ref="U31:U44">SUM(E31:R31)</f>
        <v>1531</v>
      </c>
    </row>
    <row r="32" spans="1:21" ht="11.25">
      <c r="A32" s="54" t="s">
        <v>23</v>
      </c>
      <c r="B32" s="113">
        <v>8515</v>
      </c>
      <c r="C32" s="113">
        <v>8721</v>
      </c>
      <c r="D32" s="113">
        <v>7766</v>
      </c>
      <c r="E32" s="113">
        <v>8422</v>
      </c>
      <c r="F32" s="113">
        <v>9242</v>
      </c>
      <c r="G32" s="113">
        <v>9455</v>
      </c>
      <c r="H32" s="113">
        <v>8430</v>
      </c>
      <c r="I32" s="113">
        <v>7997</v>
      </c>
      <c r="J32" s="113">
        <v>7859</v>
      </c>
      <c r="K32" s="113">
        <v>7688</v>
      </c>
      <c r="L32" s="113">
        <v>7703</v>
      </c>
      <c r="M32" s="113">
        <v>6781</v>
      </c>
      <c r="N32" s="113">
        <v>5782</v>
      </c>
      <c r="O32" s="113">
        <v>4305</v>
      </c>
      <c r="P32" s="113">
        <v>3342</v>
      </c>
      <c r="Q32" s="113">
        <v>2426</v>
      </c>
      <c r="R32" s="113">
        <v>3424</v>
      </c>
      <c r="S32" s="52">
        <f t="shared" si="5"/>
        <v>117858</v>
      </c>
      <c r="T32" s="52">
        <f t="shared" si="6"/>
        <v>25002</v>
      </c>
      <c r="U32" s="52">
        <f t="shared" si="7"/>
        <v>92856</v>
      </c>
    </row>
    <row r="33" spans="1:21" ht="11.25">
      <c r="A33" s="54" t="s">
        <v>24</v>
      </c>
      <c r="B33" s="113">
        <v>384</v>
      </c>
      <c r="C33" s="113">
        <v>442</v>
      </c>
      <c r="D33" s="113">
        <v>382</v>
      </c>
      <c r="E33" s="113">
        <v>328</v>
      </c>
      <c r="F33" s="113">
        <v>373</v>
      </c>
      <c r="G33" s="113">
        <v>416</v>
      </c>
      <c r="H33" s="113">
        <v>340</v>
      </c>
      <c r="I33" s="113">
        <v>297</v>
      </c>
      <c r="J33" s="113">
        <v>352</v>
      </c>
      <c r="K33" s="113">
        <v>402</v>
      </c>
      <c r="L33" s="113">
        <v>391</v>
      </c>
      <c r="M33" s="113">
        <v>356</v>
      </c>
      <c r="N33" s="113">
        <v>258</v>
      </c>
      <c r="O33" s="113">
        <v>251</v>
      </c>
      <c r="P33" s="113">
        <v>200</v>
      </c>
      <c r="Q33" s="113">
        <v>157</v>
      </c>
      <c r="R33" s="113">
        <v>196</v>
      </c>
      <c r="S33" s="52">
        <f t="shared" si="5"/>
        <v>5525</v>
      </c>
      <c r="T33" s="52">
        <f t="shared" si="6"/>
        <v>1208</v>
      </c>
      <c r="U33" s="52">
        <f t="shared" si="7"/>
        <v>4317</v>
      </c>
    </row>
    <row r="34" spans="1:21" ht="11.25">
      <c r="A34" s="54" t="s">
        <v>25</v>
      </c>
      <c r="B34" s="113">
        <v>937</v>
      </c>
      <c r="C34" s="113">
        <v>1076</v>
      </c>
      <c r="D34" s="113">
        <v>974</v>
      </c>
      <c r="E34" s="113">
        <v>960</v>
      </c>
      <c r="F34" s="113">
        <v>936</v>
      </c>
      <c r="G34" s="113">
        <v>1057</v>
      </c>
      <c r="H34" s="113">
        <v>952</v>
      </c>
      <c r="I34" s="113">
        <v>913</v>
      </c>
      <c r="J34" s="113">
        <v>944</v>
      </c>
      <c r="K34" s="113">
        <v>959</v>
      </c>
      <c r="L34" s="113">
        <v>955</v>
      </c>
      <c r="M34" s="113">
        <v>827</v>
      </c>
      <c r="N34" s="113">
        <v>660</v>
      </c>
      <c r="O34" s="113">
        <v>538</v>
      </c>
      <c r="P34" s="113">
        <v>443</v>
      </c>
      <c r="Q34" s="113">
        <v>380</v>
      </c>
      <c r="R34" s="113">
        <v>468</v>
      </c>
      <c r="S34" s="52">
        <f t="shared" si="5"/>
        <v>13979</v>
      </c>
      <c r="T34" s="52">
        <f t="shared" si="6"/>
        <v>2987</v>
      </c>
      <c r="U34" s="52">
        <f t="shared" si="7"/>
        <v>10992</v>
      </c>
    </row>
    <row r="35" spans="1:21" ht="12" thickBot="1">
      <c r="A35" s="54" t="s">
        <v>26</v>
      </c>
      <c r="B35" s="114">
        <v>141</v>
      </c>
      <c r="C35" s="114">
        <v>153</v>
      </c>
      <c r="D35" s="114">
        <v>138</v>
      </c>
      <c r="E35" s="114">
        <v>122</v>
      </c>
      <c r="F35" s="114">
        <v>128</v>
      </c>
      <c r="G35" s="114">
        <v>181</v>
      </c>
      <c r="H35" s="114">
        <v>173</v>
      </c>
      <c r="I35" s="114">
        <v>129</v>
      </c>
      <c r="J35" s="114">
        <v>138</v>
      </c>
      <c r="K35" s="114">
        <v>173</v>
      </c>
      <c r="L35" s="114">
        <v>204</v>
      </c>
      <c r="M35" s="114">
        <v>138</v>
      </c>
      <c r="N35" s="114">
        <v>104</v>
      </c>
      <c r="O35" s="114">
        <v>92</v>
      </c>
      <c r="P35" s="114">
        <v>87</v>
      </c>
      <c r="Q35" s="114">
        <v>60</v>
      </c>
      <c r="R35" s="114">
        <v>96</v>
      </c>
      <c r="S35" s="96">
        <f t="shared" si="5"/>
        <v>2257</v>
      </c>
      <c r="T35" s="96">
        <f t="shared" si="6"/>
        <v>432</v>
      </c>
      <c r="U35" s="96">
        <f t="shared" si="7"/>
        <v>1825</v>
      </c>
    </row>
    <row r="36" spans="1:21" ht="18" customHeight="1" thickTop="1">
      <c r="A36" s="6" t="s">
        <v>27</v>
      </c>
      <c r="B36" s="117">
        <v>4102</v>
      </c>
      <c r="C36" s="117">
        <v>4248</v>
      </c>
      <c r="D36" s="117">
        <v>3843</v>
      </c>
      <c r="E36" s="117">
        <v>3954</v>
      </c>
      <c r="F36" s="117">
        <v>3963</v>
      </c>
      <c r="G36" s="117">
        <v>4459</v>
      </c>
      <c r="H36" s="117">
        <v>4123</v>
      </c>
      <c r="I36" s="117">
        <v>3848</v>
      </c>
      <c r="J36" s="117">
        <v>3901</v>
      </c>
      <c r="K36" s="117">
        <v>3729</v>
      </c>
      <c r="L36" s="117">
        <v>3996</v>
      </c>
      <c r="M36" s="117">
        <v>3356</v>
      </c>
      <c r="N36" s="117">
        <v>2777</v>
      </c>
      <c r="O36" s="117">
        <v>2113</v>
      </c>
      <c r="P36" s="117">
        <v>1769</v>
      </c>
      <c r="Q36" s="117">
        <v>1341</v>
      </c>
      <c r="R36" s="117">
        <v>2131</v>
      </c>
      <c r="S36" s="92">
        <f t="shared" si="5"/>
        <v>57653</v>
      </c>
      <c r="T36" s="92">
        <f t="shared" si="6"/>
        <v>12193</v>
      </c>
      <c r="U36" s="92">
        <f t="shared" si="7"/>
        <v>45460</v>
      </c>
    </row>
    <row r="37" spans="1:21" ht="11.25">
      <c r="A37" s="54" t="s">
        <v>28</v>
      </c>
      <c r="B37" s="113">
        <v>122</v>
      </c>
      <c r="C37" s="113">
        <v>129</v>
      </c>
      <c r="D37" s="113">
        <v>134</v>
      </c>
      <c r="E37" s="113">
        <v>106</v>
      </c>
      <c r="F37" s="113">
        <v>108</v>
      </c>
      <c r="G37" s="113">
        <v>130</v>
      </c>
      <c r="H37" s="113">
        <v>131</v>
      </c>
      <c r="I37" s="113">
        <v>111</v>
      </c>
      <c r="J37" s="113">
        <v>132</v>
      </c>
      <c r="K37" s="113">
        <v>135</v>
      </c>
      <c r="L37" s="113">
        <v>157</v>
      </c>
      <c r="M37" s="113">
        <v>149</v>
      </c>
      <c r="N37" s="113">
        <v>141</v>
      </c>
      <c r="O37" s="113">
        <v>121</v>
      </c>
      <c r="P37" s="113">
        <v>124</v>
      </c>
      <c r="Q37" s="113">
        <v>92</v>
      </c>
      <c r="R37" s="113">
        <v>118</v>
      </c>
      <c r="S37" s="52">
        <f t="shared" si="5"/>
        <v>2140</v>
      </c>
      <c r="T37" s="52">
        <f t="shared" si="6"/>
        <v>385</v>
      </c>
      <c r="U37" s="52">
        <f t="shared" si="7"/>
        <v>1755</v>
      </c>
    </row>
    <row r="38" spans="1:21" ht="11.25">
      <c r="A38" s="54" t="s">
        <v>29</v>
      </c>
      <c r="B38" s="113">
        <v>1109</v>
      </c>
      <c r="C38" s="113">
        <v>1165</v>
      </c>
      <c r="D38" s="113">
        <v>1042</v>
      </c>
      <c r="E38" s="113">
        <v>1020</v>
      </c>
      <c r="F38" s="113">
        <v>1035</v>
      </c>
      <c r="G38" s="113">
        <v>1144</v>
      </c>
      <c r="H38" s="113">
        <v>1030</v>
      </c>
      <c r="I38" s="113">
        <v>1001</v>
      </c>
      <c r="J38" s="113">
        <v>1038</v>
      </c>
      <c r="K38" s="113">
        <v>1083</v>
      </c>
      <c r="L38" s="113">
        <v>1062</v>
      </c>
      <c r="M38" s="113">
        <v>941</v>
      </c>
      <c r="N38" s="113">
        <v>692</v>
      </c>
      <c r="O38" s="113">
        <v>571</v>
      </c>
      <c r="P38" s="113">
        <v>527</v>
      </c>
      <c r="Q38" s="113">
        <v>409</v>
      </c>
      <c r="R38" s="113">
        <v>612</v>
      </c>
      <c r="S38" s="52">
        <f t="shared" si="5"/>
        <v>15481</v>
      </c>
      <c r="T38" s="52">
        <f t="shared" si="6"/>
        <v>3316</v>
      </c>
      <c r="U38" s="52">
        <f t="shared" si="7"/>
        <v>12165</v>
      </c>
    </row>
    <row r="39" spans="1:21" ht="11.25">
      <c r="A39" s="54" t="s">
        <v>30</v>
      </c>
      <c r="B39" s="113">
        <v>379</v>
      </c>
      <c r="C39" s="113">
        <v>417</v>
      </c>
      <c r="D39" s="113">
        <v>399</v>
      </c>
      <c r="E39" s="113">
        <v>330</v>
      </c>
      <c r="F39" s="113">
        <v>321</v>
      </c>
      <c r="G39" s="113">
        <v>376</v>
      </c>
      <c r="H39" s="113">
        <v>393</v>
      </c>
      <c r="I39" s="113">
        <v>426</v>
      </c>
      <c r="J39" s="113">
        <v>449</v>
      </c>
      <c r="K39" s="113">
        <v>451</v>
      </c>
      <c r="L39" s="113">
        <v>499</v>
      </c>
      <c r="M39" s="113">
        <v>453</v>
      </c>
      <c r="N39" s="113">
        <v>400</v>
      </c>
      <c r="O39" s="113">
        <v>376</v>
      </c>
      <c r="P39" s="113">
        <v>293</v>
      </c>
      <c r="Q39" s="113">
        <v>293</v>
      </c>
      <c r="R39" s="113">
        <v>411</v>
      </c>
      <c r="S39" s="52">
        <f t="shared" si="5"/>
        <v>6666</v>
      </c>
      <c r="T39" s="52">
        <f t="shared" si="6"/>
        <v>1195</v>
      </c>
      <c r="U39" s="52">
        <f t="shared" si="7"/>
        <v>5471</v>
      </c>
    </row>
    <row r="40" spans="1:21" ht="12" thickBot="1">
      <c r="A40" s="54" t="s">
        <v>31</v>
      </c>
      <c r="B40" s="114">
        <v>398</v>
      </c>
      <c r="C40" s="114">
        <v>414</v>
      </c>
      <c r="D40" s="114">
        <v>401</v>
      </c>
      <c r="E40" s="114">
        <v>365</v>
      </c>
      <c r="F40" s="114">
        <v>307</v>
      </c>
      <c r="G40" s="114">
        <v>397</v>
      </c>
      <c r="H40" s="114">
        <v>384</v>
      </c>
      <c r="I40" s="114">
        <v>337</v>
      </c>
      <c r="J40" s="114">
        <v>388</v>
      </c>
      <c r="K40" s="114">
        <v>350</v>
      </c>
      <c r="L40" s="114">
        <v>342</v>
      </c>
      <c r="M40" s="114">
        <v>327</v>
      </c>
      <c r="N40" s="114">
        <v>282</v>
      </c>
      <c r="O40" s="114">
        <v>270</v>
      </c>
      <c r="P40" s="114">
        <v>187</v>
      </c>
      <c r="Q40" s="114">
        <v>141</v>
      </c>
      <c r="R40" s="114">
        <v>214</v>
      </c>
      <c r="S40" s="96">
        <f t="shared" si="5"/>
        <v>5504</v>
      </c>
      <c r="T40" s="96">
        <f t="shared" si="6"/>
        <v>1213</v>
      </c>
      <c r="U40" s="96">
        <f t="shared" si="7"/>
        <v>4291</v>
      </c>
    </row>
    <row r="41" spans="1:21" ht="12" thickTop="1">
      <c r="A41" s="118" t="s">
        <v>32</v>
      </c>
      <c r="B41" s="115">
        <v>1062</v>
      </c>
      <c r="C41" s="115">
        <v>1185</v>
      </c>
      <c r="D41" s="115">
        <v>1141</v>
      </c>
      <c r="E41" s="115">
        <v>1033</v>
      </c>
      <c r="F41" s="115">
        <v>822</v>
      </c>
      <c r="G41" s="115">
        <v>1175</v>
      </c>
      <c r="H41" s="115">
        <v>1134</v>
      </c>
      <c r="I41" s="115">
        <v>1054</v>
      </c>
      <c r="J41" s="115">
        <v>1001</v>
      </c>
      <c r="K41" s="115">
        <v>1095</v>
      </c>
      <c r="L41" s="115">
        <v>1113</v>
      </c>
      <c r="M41" s="115">
        <v>1015</v>
      </c>
      <c r="N41" s="115">
        <v>876</v>
      </c>
      <c r="O41" s="115">
        <v>757</v>
      </c>
      <c r="P41" s="115">
        <v>561</v>
      </c>
      <c r="Q41" s="115">
        <v>447</v>
      </c>
      <c r="R41" s="115">
        <v>638</v>
      </c>
      <c r="S41" s="50">
        <f t="shared" si="5"/>
        <v>16109</v>
      </c>
      <c r="T41" s="50">
        <f t="shared" si="6"/>
        <v>3388</v>
      </c>
      <c r="U41" s="50">
        <f t="shared" si="7"/>
        <v>12721</v>
      </c>
    </row>
    <row r="42" spans="1:21" ht="11.25">
      <c r="A42" s="119" t="s">
        <v>33</v>
      </c>
      <c r="B42" s="113">
        <v>882</v>
      </c>
      <c r="C42" s="113">
        <v>1005</v>
      </c>
      <c r="D42" s="113">
        <v>897</v>
      </c>
      <c r="E42" s="113">
        <v>771</v>
      </c>
      <c r="F42" s="113">
        <v>772</v>
      </c>
      <c r="G42" s="113">
        <v>1057</v>
      </c>
      <c r="H42" s="113">
        <v>1058</v>
      </c>
      <c r="I42" s="113">
        <v>929</v>
      </c>
      <c r="J42" s="113">
        <v>978</v>
      </c>
      <c r="K42" s="113">
        <v>946</v>
      </c>
      <c r="L42" s="113">
        <v>918</v>
      </c>
      <c r="M42" s="113">
        <v>797</v>
      </c>
      <c r="N42" s="113">
        <v>698</v>
      </c>
      <c r="O42" s="113">
        <v>574</v>
      </c>
      <c r="P42" s="113">
        <v>486</v>
      </c>
      <c r="Q42" s="113">
        <v>364</v>
      </c>
      <c r="R42" s="113">
        <v>503</v>
      </c>
      <c r="S42" s="52">
        <f t="shared" si="5"/>
        <v>13635</v>
      </c>
      <c r="T42" s="52">
        <f t="shared" si="6"/>
        <v>2784</v>
      </c>
      <c r="U42" s="52">
        <f t="shared" si="7"/>
        <v>10851</v>
      </c>
    </row>
    <row r="43" spans="1:21" ht="11.25">
      <c r="A43" s="119" t="s">
        <v>34</v>
      </c>
      <c r="B43" s="113">
        <v>688</v>
      </c>
      <c r="C43" s="113">
        <v>780</v>
      </c>
      <c r="D43" s="113">
        <v>641</v>
      </c>
      <c r="E43" s="113">
        <v>568</v>
      </c>
      <c r="F43" s="113">
        <v>637</v>
      </c>
      <c r="G43" s="113">
        <v>801</v>
      </c>
      <c r="H43" s="113">
        <v>748</v>
      </c>
      <c r="I43" s="113">
        <v>709</v>
      </c>
      <c r="J43" s="113">
        <v>701</v>
      </c>
      <c r="K43" s="113">
        <v>634</v>
      </c>
      <c r="L43" s="113">
        <v>718</v>
      </c>
      <c r="M43" s="113">
        <v>695</v>
      </c>
      <c r="N43" s="113">
        <v>538</v>
      </c>
      <c r="O43" s="113">
        <v>425</v>
      </c>
      <c r="P43" s="113">
        <v>377</v>
      </c>
      <c r="Q43" s="113">
        <v>279</v>
      </c>
      <c r="R43" s="113">
        <v>382</v>
      </c>
      <c r="S43" s="52">
        <f t="shared" si="5"/>
        <v>10321</v>
      </c>
      <c r="T43" s="52">
        <f t="shared" si="6"/>
        <v>2109</v>
      </c>
      <c r="U43" s="52">
        <f t="shared" si="7"/>
        <v>8212</v>
      </c>
    </row>
    <row r="44" spans="1:21" ht="12" thickBot="1">
      <c r="A44" s="120" t="s">
        <v>35</v>
      </c>
      <c r="B44" s="114">
        <v>242</v>
      </c>
      <c r="C44" s="114">
        <v>261</v>
      </c>
      <c r="D44" s="114">
        <v>274</v>
      </c>
      <c r="E44" s="114">
        <v>214</v>
      </c>
      <c r="F44" s="114">
        <v>213</v>
      </c>
      <c r="G44" s="114">
        <v>275</v>
      </c>
      <c r="H44" s="114">
        <v>248</v>
      </c>
      <c r="I44" s="114">
        <v>280</v>
      </c>
      <c r="J44" s="114">
        <v>288</v>
      </c>
      <c r="K44" s="114">
        <v>286</v>
      </c>
      <c r="L44" s="114">
        <v>354</v>
      </c>
      <c r="M44" s="114">
        <v>335</v>
      </c>
      <c r="N44" s="114">
        <v>272</v>
      </c>
      <c r="O44" s="114">
        <v>243</v>
      </c>
      <c r="P44" s="114">
        <v>195</v>
      </c>
      <c r="Q44" s="114">
        <v>199</v>
      </c>
      <c r="R44" s="114">
        <v>282</v>
      </c>
      <c r="S44" s="96">
        <f t="shared" si="5"/>
        <v>4461</v>
      </c>
      <c r="T44" s="96">
        <f t="shared" si="6"/>
        <v>777</v>
      </c>
      <c r="U44" s="96">
        <f t="shared" si="7"/>
        <v>3684</v>
      </c>
    </row>
    <row r="45" spans="1:21" ht="12" thickTop="1">
      <c r="A45" s="80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116"/>
      <c r="T45" s="81"/>
      <c r="U45" s="81"/>
    </row>
    <row r="46" spans="1:21" ht="12.75" customHeight="1">
      <c r="A46" s="143" t="s">
        <v>72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</row>
    <row r="47" spans="2:20" ht="11.25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</row>
    <row r="48" spans="1:21" ht="18.75" customHeight="1" thickBot="1">
      <c r="A48" s="124" t="s">
        <v>2</v>
      </c>
      <c r="B48" s="122" t="s">
        <v>3</v>
      </c>
      <c r="C48" s="124" t="s">
        <v>4</v>
      </c>
      <c r="D48" s="124" t="s">
        <v>5</v>
      </c>
      <c r="E48" s="124" t="s">
        <v>6</v>
      </c>
      <c r="F48" s="122" t="s">
        <v>7</v>
      </c>
      <c r="G48" s="124" t="s">
        <v>8</v>
      </c>
      <c r="H48" s="124" t="s">
        <v>9</v>
      </c>
      <c r="I48" s="124" t="s">
        <v>10</v>
      </c>
      <c r="J48" s="122" t="s">
        <v>11</v>
      </c>
      <c r="K48" s="124" t="s">
        <v>12</v>
      </c>
      <c r="L48" s="124" t="s">
        <v>13</v>
      </c>
      <c r="M48" s="124" t="s">
        <v>14</v>
      </c>
      <c r="N48" s="124" t="s">
        <v>15</v>
      </c>
      <c r="O48" s="122" t="s">
        <v>16</v>
      </c>
      <c r="P48" s="124" t="s">
        <v>17</v>
      </c>
      <c r="Q48" s="124" t="s">
        <v>18</v>
      </c>
      <c r="R48" s="122" t="s">
        <v>19</v>
      </c>
      <c r="S48" s="124" t="s">
        <v>20</v>
      </c>
      <c r="T48" s="124" t="s">
        <v>38</v>
      </c>
      <c r="U48" s="122" t="s">
        <v>39</v>
      </c>
    </row>
    <row r="49" spans="1:22" ht="18" customHeight="1" thickTop="1">
      <c r="A49" s="111" t="s">
        <v>21</v>
      </c>
      <c r="B49" s="115">
        <v>7923</v>
      </c>
      <c r="C49" s="115">
        <v>8285</v>
      </c>
      <c r="D49" s="115">
        <v>7722</v>
      </c>
      <c r="E49" s="115">
        <v>9140</v>
      </c>
      <c r="F49" s="115">
        <v>9846</v>
      </c>
      <c r="G49" s="115">
        <v>9034</v>
      </c>
      <c r="H49" s="115">
        <v>7383</v>
      </c>
      <c r="I49" s="115">
        <v>6636</v>
      </c>
      <c r="J49" s="115">
        <v>6710</v>
      </c>
      <c r="K49" s="115">
        <v>6451</v>
      </c>
      <c r="L49" s="115">
        <v>6365</v>
      </c>
      <c r="M49" s="115">
        <v>5553</v>
      </c>
      <c r="N49" s="115">
        <v>4579</v>
      </c>
      <c r="O49" s="115">
        <v>3501</v>
      </c>
      <c r="P49" s="115">
        <v>2715</v>
      </c>
      <c r="Q49" s="115">
        <v>1847</v>
      </c>
      <c r="R49" s="115">
        <v>2146</v>
      </c>
      <c r="S49" s="50">
        <f aca="true" t="shared" si="8" ref="S49:S63">SUM(B49:R49)</f>
        <v>105836</v>
      </c>
      <c r="T49" s="50">
        <f>SUM(B49:D49)</f>
        <v>23930</v>
      </c>
      <c r="U49" s="52">
        <f>SUM(E49:R49)</f>
        <v>81906</v>
      </c>
      <c r="V49" s="99"/>
    </row>
    <row r="50" spans="1:22" ht="11.25">
      <c r="A50" s="112" t="s">
        <v>22</v>
      </c>
      <c r="B50" s="113">
        <v>170</v>
      </c>
      <c r="C50" s="113">
        <v>166</v>
      </c>
      <c r="D50" s="113">
        <v>151</v>
      </c>
      <c r="E50" s="113">
        <v>147</v>
      </c>
      <c r="F50" s="113">
        <v>130</v>
      </c>
      <c r="G50" s="113">
        <v>130</v>
      </c>
      <c r="H50" s="113">
        <v>103</v>
      </c>
      <c r="I50" s="113">
        <v>144</v>
      </c>
      <c r="J50" s="113">
        <v>149</v>
      </c>
      <c r="K50" s="113">
        <v>167</v>
      </c>
      <c r="L50" s="113">
        <v>177</v>
      </c>
      <c r="M50" s="113">
        <v>161</v>
      </c>
      <c r="N50" s="113">
        <v>137</v>
      </c>
      <c r="O50" s="113">
        <v>104</v>
      </c>
      <c r="P50" s="113">
        <v>100</v>
      </c>
      <c r="Q50" s="113">
        <v>50</v>
      </c>
      <c r="R50" s="113">
        <v>50</v>
      </c>
      <c r="S50" s="52">
        <f t="shared" si="8"/>
        <v>2236</v>
      </c>
      <c r="T50" s="52">
        <f aca="true" t="shared" si="9" ref="T50:T63">SUM(B50:D50)</f>
        <v>487</v>
      </c>
      <c r="U50" s="52">
        <f aca="true" t="shared" si="10" ref="U50:U63">SUM(E50:R50)</f>
        <v>1749</v>
      </c>
      <c r="V50" s="99"/>
    </row>
    <row r="51" spans="1:22" ht="11.25">
      <c r="A51" s="54" t="s">
        <v>23</v>
      </c>
      <c r="B51" s="113">
        <v>8891</v>
      </c>
      <c r="C51" s="113">
        <v>9096</v>
      </c>
      <c r="D51" s="113">
        <v>8019</v>
      </c>
      <c r="E51" s="113">
        <v>8550</v>
      </c>
      <c r="F51" s="113">
        <v>9111</v>
      </c>
      <c r="G51" s="113">
        <v>9178</v>
      </c>
      <c r="H51" s="113">
        <v>7855</v>
      </c>
      <c r="I51" s="113">
        <v>7022</v>
      </c>
      <c r="J51" s="113">
        <v>7141</v>
      </c>
      <c r="K51" s="113">
        <v>6899</v>
      </c>
      <c r="L51" s="113">
        <v>6633</v>
      </c>
      <c r="M51" s="113">
        <v>5850</v>
      </c>
      <c r="N51" s="113">
        <v>5033</v>
      </c>
      <c r="O51" s="113">
        <v>3774</v>
      </c>
      <c r="P51" s="113">
        <v>2919</v>
      </c>
      <c r="Q51" s="113">
        <v>1849</v>
      </c>
      <c r="R51" s="113">
        <v>2052</v>
      </c>
      <c r="S51" s="52">
        <f t="shared" si="8"/>
        <v>109872</v>
      </c>
      <c r="T51" s="52">
        <f t="shared" si="9"/>
        <v>26006</v>
      </c>
      <c r="U51" s="52">
        <f t="shared" si="10"/>
        <v>83866</v>
      </c>
      <c r="V51" s="99"/>
    </row>
    <row r="52" spans="1:22" ht="11.25">
      <c r="A52" s="54" t="s">
        <v>24</v>
      </c>
      <c r="B52" s="113">
        <v>426</v>
      </c>
      <c r="C52" s="113">
        <v>422</v>
      </c>
      <c r="D52" s="113">
        <v>398</v>
      </c>
      <c r="E52" s="113">
        <v>396</v>
      </c>
      <c r="F52" s="113">
        <v>372</v>
      </c>
      <c r="G52" s="113">
        <v>399</v>
      </c>
      <c r="H52" s="113">
        <v>334</v>
      </c>
      <c r="I52" s="113">
        <v>323</v>
      </c>
      <c r="J52" s="113">
        <v>333</v>
      </c>
      <c r="K52" s="113">
        <v>354</v>
      </c>
      <c r="L52" s="113">
        <v>428</v>
      </c>
      <c r="M52" s="113">
        <v>344</v>
      </c>
      <c r="N52" s="113">
        <v>293</v>
      </c>
      <c r="O52" s="113">
        <v>209</v>
      </c>
      <c r="P52" s="113">
        <v>181</v>
      </c>
      <c r="Q52" s="113">
        <v>146</v>
      </c>
      <c r="R52" s="113">
        <v>161</v>
      </c>
      <c r="S52" s="52">
        <f t="shared" si="8"/>
        <v>5519</v>
      </c>
      <c r="T52" s="52">
        <f t="shared" si="9"/>
        <v>1246</v>
      </c>
      <c r="U52" s="52">
        <f t="shared" si="10"/>
        <v>4273</v>
      </c>
      <c r="V52" s="99"/>
    </row>
    <row r="53" spans="1:22" ht="11.25">
      <c r="A53" s="54" t="s">
        <v>25</v>
      </c>
      <c r="B53" s="113">
        <v>978</v>
      </c>
      <c r="C53" s="113">
        <v>1122</v>
      </c>
      <c r="D53" s="113">
        <v>979</v>
      </c>
      <c r="E53" s="113">
        <v>990</v>
      </c>
      <c r="F53" s="113">
        <v>969</v>
      </c>
      <c r="G53" s="113">
        <v>1032</v>
      </c>
      <c r="H53" s="113">
        <v>925</v>
      </c>
      <c r="I53" s="113">
        <v>817</v>
      </c>
      <c r="J53" s="113">
        <v>924</v>
      </c>
      <c r="K53" s="113">
        <v>947</v>
      </c>
      <c r="L53" s="113">
        <v>960</v>
      </c>
      <c r="M53" s="113">
        <v>825</v>
      </c>
      <c r="N53" s="113">
        <v>721</v>
      </c>
      <c r="O53" s="113">
        <v>493</v>
      </c>
      <c r="P53" s="113">
        <v>423</v>
      </c>
      <c r="Q53" s="113">
        <v>297</v>
      </c>
      <c r="R53" s="113">
        <v>390</v>
      </c>
      <c r="S53" s="52">
        <f t="shared" si="8"/>
        <v>13792</v>
      </c>
      <c r="T53" s="52">
        <f t="shared" si="9"/>
        <v>3079</v>
      </c>
      <c r="U53" s="52">
        <f t="shared" si="10"/>
        <v>10713</v>
      </c>
      <c r="V53" s="99"/>
    </row>
    <row r="54" spans="1:22" ht="12" thickBot="1">
      <c r="A54" s="54" t="s">
        <v>36</v>
      </c>
      <c r="B54" s="114">
        <v>127</v>
      </c>
      <c r="C54" s="114">
        <v>147</v>
      </c>
      <c r="D54" s="114">
        <v>136</v>
      </c>
      <c r="E54" s="114">
        <v>131</v>
      </c>
      <c r="F54" s="114">
        <v>126</v>
      </c>
      <c r="G54" s="114">
        <v>181</v>
      </c>
      <c r="H54" s="114">
        <v>142</v>
      </c>
      <c r="I54" s="114">
        <v>133</v>
      </c>
      <c r="J54" s="114">
        <v>156</v>
      </c>
      <c r="K54" s="114">
        <v>175</v>
      </c>
      <c r="L54" s="114">
        <v>150</v>
      </c>
      <c r="M54" s="114">
        <v>182</v>
      </c>
      <c r="N54" s="114">
        <v>134</v>
      </c>
      <c r="O54" s="114">
        <v>101</v>
      </c>
      <c r="P54" s="114">
        <v>75</v>
      </c>
      <c r="Q54" s="114">
        <v>71</v>
      </c>
      <c r="R54" s="114">
        <v>73</v>
      </c>
      <c r="S54" s="96">
        <f t="shared" si="8"/>
        <v>2240</v>
      </c>
      <c r="T54" s="96">
        <f t="shared" si="9"/>
        <v>410</v>
      </c>
      <c r="U54" s="96">
        <f t="shared" si="10"/>
        <v>1830</v>
      </c>
      <c r="V54" s="99"/>
    </row>
    <row r="55" spans="1:22" ht="15.75" customHeight="1" thickTop="1">
      <c r="A55" s="6" t="s">
        <v>27</v>
      </c>
      <c r="B55" s="117">
        <v>4314</v>
      </c>
      <c r="C55" s="117">
        <v>4336</v>
      </c>
      <c r="D55" s="117">
        <v>4043</v>
      </c>
      <c r="E55" s="117">
        <v>3959</v>
      </c>
      <c r="F55" s="117">
        <v>3905</v>
      </c>
      <c r="G55" s="117">
        <v>4226</v>
      </c>
      <c r="H55" s="117">
        <v>3617</v>
      </c>
      <c r="I55" s="117">
        <v>3326</v>
      </c>
      <c r="J55" s="117">
        <v>3513</v>
      </c>
      <c r="K55" s="117">
        <v>3296</v>
      </c>
      <c r="L55" s="117">
        <v>3410</v>
      </c>
      <c r="M55" s="117">
        <v>3141</v>
      </c>
      <c r="N55" s="117">
        <v>2536</v>
      </c>
      <c r="O55" s="117">
        <v>1921</v>
      </c>
      <c r="P55" s="117">
        <v>1523</v>
      </c>
      <c r="Q55" s="117">
        <v>1129</v>
      </c>
      <c r="R55" s="117">
        <v>1424</v>
      </c>
      <c r="S55" s="92">
        <f t="shared" si="8"/>
        <v>53619</v>
      </c>
      <c r="T55" s="92">
        <f t="shared" si="9"/>
        <v>12693</v>
      </c>
      <c r="U55" s="92">
        <f t="shared" si="10"/>
        <v>40926</v>
      </c>
      <c r="V55" s="99"/>
    </row>
    <row r="56" spans="1:22" ht="11.25">
      <c r="A56" s="54" t="s">
        <v>28</v>
      </c>
      <c r="B56" s="113">
        <v>92</v>
      </c>
      <c r="C56" s="113">
        <v>123</v>
      </c>
      <c r="D56" s="113">
        <v>154</v>
      </c>
      <c r="E56" s="113">
        <v>110</v>
      </c>
      <c r="F56" s="113">
        <v>117</v>
      </c>
      <c r="G56" s="113">
        <v>132</v>
      </c>
      <c r="H56" s="113">
        <v>140</v>
      </c>
      <c r="I56" s="113">
        <v>119</v>
      </c>
      <c r="J56" s="113">
        <v>128</v>
      </c>
      <c r="K56" s="113">
        <v>142</v>
      </c>
      <c r="L56" s="113">
        <v>162</v>
      </c>
      <c r="M56" s="113">
        <v>165</v>
      </c>
      <c r="N56" s="113">
        <v>166</v>
      </c>
      <c r="O56" s="113">
        <v>105</v>
      </c>
      <c r="P56" s="113">
        <v>108</v>
      </c>
      <c r="Q56" s="113">
        <v>81</v>
      </c>
      <c r="R56" s="113">
        <v>94</v>
      </c>
      <c r="S56" s="52">
        <f t="shared" si="8"/>
        <v>2138</v>
      </c>
      <c r="T56" s="52">
        <f t="shared" si="9"/>
        <v>369</v>
      </c>
      <c r="U56" s="52">
        <f t="shared" si="10"/>
        <v>1769</v>
      </c>
      <c r="V56" s="99"/>
    </row>
    <row r="57" spans="1:22" ht="11.25" customHeight="1">
      <c r="A57" s="54" t="s">
        <v>29</v>
      </c>
      <c r="B57" s="113">
        <v>1223</v>
      </c>
      <c r="C57" s="113">
        <v>1177</v>
      </c>
      <c r="D57" s="113">
        <v>1123</v>
      </c>
      <c r="E57" s="113">
        <v>1087</v>
      </c>
      <c r="F57" s="113">
        <v>1019</v>
      </c>
      <c r="G57" s="113">
        <v>1028</v>
      </c>
      <c r="H57" s="113">
        <v>917</v>
      </c>
      <c r="I57" s="113">
        <v>917</v>
      </c>
      <c r="J57" s="113">
        <v>953</v>
      </c>
      <c r="K57" s="113">
        <v>1079</v>
      </c>
      <c r="L57" s="113">
        <v>1092</v>
      </c>
      <c r="M57" s="113">
        <v>932</v>
      </c>
      <c r="N57" s="113">
        <v>773</v>
      </c>
      <c r="O57" s="113">
        <v>592</v>
      </c>
      <c r="P57" s="113">
        <v>520</v>
      </c>
      <c r="Q57" s="113">
        <v>396</v>
      </c>
      <c r="R57" s="113">
        <v>442</v>
      </c>
      <c r="S57" s="52">
        <f t="shared" si="8"/>
        <v>15270</v>
      </c>
      <c r="T57" s="52">
        <f t="shared" si="9"/>
        <v>3523</v>
      </c>
      <c r="U57" s="52">
        <f t="shared" si="10"/>
        <v>11747</v>
      </c>
      <c r="V57" s="99"/>
    </row>
    <row r="58" spans="1:22" ht="11.25">
      <c r="A58" s="54" t="s">
        <v>30</v>
      </c>
      <c r="B58" s="113">
        <v>396</v>
      </c>
      <c r="C58" s="113">
        <v>429</v>
      </c>
      <c r="D58" s="113">
        <v>419</v>
      </c>
      <c r="E58" s="113">
        <v>338</v>
      </c>
      <c r="F58" s="113">
        <v>326</v>
      </c>
      <c r="G58" s="113">
        <v>399</v>
      </c>
      <c r="H58" s="113">
        <v>378</v>
      </c>
      <c r="I58" s="113">
        <v>403</v>
      </c>
      <c r="J58" s="113">
        <v>507</v>
      </c>
      <c r="K58" s="113">
        <v>506</v>
      </c>
      <c r="L58" s="113">
        <v>532</v>
      </c>
      <c r="M58" s="113">
        <v>460</v>
      </c>
      <c r="N58" s="113">
        <v>415</v>
      </c>
      <c r="O58" s="113">
        <v>326</v>
      </c>
      <c r="P58" s="113">
        <v>292</v>
      </c>
      <c r="Q58" s="113">
        <v>256</v>
      </c>
      <c r="R58" s="113">
        <v>274</v>
      </c>
      <c r="S58" s="52">
        <f>SUM(B58:R58)</f>
        <v>6656</v>
      </c>
      <c r="T58" s="52">
        <f t="shared" si="9"/>
        <v>1244</v>
      </c>
      <c r="U58" s="52">
        <f t="shared" si="10"/>
        <v>5412</v>
      </c>
      <c r="V58" s="99"/>
    </row>
    <row r="59" spans="1:22" ht="12" thickBot="1">
      <c r="A59" s="54" t="s">
        <v>31</v>
      </c>
      <c r="B59" s="114">
        <v>399</v>
      </c>
      <c r="C59" s="114">
        <v>458</v>
      </c>
      <c r="D59" s="114">
        <v>415</v>
      </c>
      <c r="E59" s="114">
        <v>348</v>
      </c>
      <c r="F59" s="114">
        <v>316</v>
      </c>
      <c r="G59" s="114">
        <v>350</v>
      </c>
      <c r="H59" s="114">
        <v>348</v>
      </c>
      <c r="I59" s="114">
        <v>336</v>
      </c>
      <c r="J59" s="114">
        <v>325</v>
      </c>
      <c r="K59" s="114">
        <v>344</v>
      </c>
      <c r="L59" s="114">
        <v>365</v>
      </c>
      <c r="M59" s="114">
        <v>326</v>
      </c>
      <c r="N59" s="114">
        <v>298</v>
      </c>
      <c r="O59" s="114">
        <v>268</v>
      </c>
      <c r="P59" s="114">
        <v>218</v>
      </c>
      <c r="Q59" s="114">
        <v>163</v>
      </c>
      <c r="R59" s="114">
        <v>175</v>
      </c>
      <c r="S59" s="96">
        <f t="shared" si="8"/>
        <v>5452</v>
      </c>
      <c r="T59" s="96">
        <f t="shared" si="9"/>
        <v>1272</v>
      </c>
      <c r="U59" s="96">
        <f t="shared" si="10"/>
        <v>4180</v>
      </c>
      <c r="V59" s="99"/>
    </row>
    <row r="60" spans="1:22" ht="11.25" customHeight="1" thickTop="1">
      <c r="A60" s="118" t="s">
        <v>32</v>
      </c>
      <c r="B60" s="115">
        <v>1083</v>
      </c>
      <c r="C60" s="115">
        <v>1155</v>
      </c>
      <c r="D60" s="115">
        <v>1135</v>
      </c>
      <c r="E60" s="115">
        <v>1093</v>
      </c>
      <c r="F60" s="115">
        <v>876</v>
      </c>
      <c r="G60" s="115">
        <v>965</v>
      </c>
      <c r="H60" s="115">
        <v>978</v>
      </c>
      <c r="I60" s="115">
        <v>880</v>
      </c>
      <c r="J60" s="115">
        <v>884</v>
      </c>
      <c r="K60" s="115">
        <v>1015</v>
      </c>
      <c r="L60" s="115">
        <v>992</v>
      </c>
      <c r="M60" s="115">
        <v>1015</v>
      </c>
      <c r="N60" s="115">
        <v>761</v>
      </c>
      <c r="O60" s="115">
        <v>660</v>
      </c>
      <c r="P60" s="115">
        <v>523</v>
      </c>
      <c r="Q60" s="115">
        <v>337</v>
      </c>
      <c r="R60" s="115">
        <v>387</v>
      </c>
      <c r="S60" s="50">
        <f t="shared" si="8"/>
        <v>14739</v>
      </c>
      <c r="T60" s="50">
        <f t="shared" si="9"/>
        <v>3373</v>
      </c>
      <c r="U60" s="50">
        <f t="shared" si="10"/>
        <v>11366</v>
      </c>
      <c r="V60" s="99"/>
    </row>
    <row r="61" spans="1:22" ht="11.25">
      <c r="A61" s="119" t="s">
        <v>33</v>
      </c>
      <c r="B61" s="113">
        <v>949</v>
      </c>
      <c r="C61" s="113">
        <v>1038</v>
      </c>
      <c r="D61" s="113">
        <v>988</v>
      </c>
      <c r="E61" s="113">
        <v>855</v>
      </c>
      <c r="F61" s="113">
        <v>890</v>
      </c>
      <c r="G61" s="113">
        <v>1258</v>
      </c>
      <c r="H61" s="113">
        <v>1301</v>
      </c>
      <c r="I61" s="113">
        <v>1222</v>
      </c>
      <c r="J61" s="113">
        <v>1253</v>
      </c>
      <c r="K61" s="113">
        <v>1256</v>
      </c>
      <c r="L61" s="113">
        <v>1160</v>
      </c>
      <c r="M61" s="113">
        <v>1000</v>
      </c>
      <c r="N61" s="113">
        <v>788</v>
      </c>
      <c r="O61" s="113">
        <v>604</v>
      </c>
      <c r="P61" s="113">
        <v>467</v>
      </c>
      <c r="Q61" s="113">
        <v>301</v>
      </c>
      <c r="R61" s="113">
        <v>382</v>
      </c>
      <c r="S61" s="52">
        <f t="shared" si="8"/>
        <v>15712</v>
      </c>
      <c r="T61" s="52">
        <f t="shared" si="9"/>
        <v>2975</v>
      </c>
      <c r="U61" s="52">
        <f t="shared" si="10"/>
        <v>12737</v>
      </c>
      <c r="V61" s="99"/>
    </row>
    <row r="62" spans="1:22" ht="11.25">
      <c r="A62" s="119" t="s">
        <v>34</v>
      </c>
      <c r="B62" s="113">
        <v>808</v>
      </c>
      <c r="C62" s="113">
        <v>812</v>
      </c>
      <c r="D62" s="113">
        <v>750</v>
      </c>
      <c r="E62" s="113">
        <v>650</v>
      </c>
      <c r="F62" s="113">
        <v>763</v>
      </c>
      <c r="G62" s="113">
        <v>864</v>
      </c>
      <c r="H62" s="113">
        <v>878</v>
      </c>
      <c r="I62" s="113">
        <v>702</v>
      </c>
      <c r="J62" s="113">
        <v>707</v>
      </c>
      <c r="K62" s="113">
        <v>740</v>
      </c>
      <c r="L62" s="113">
        <v>791</v>
      </c>
      <c r="M62" s="113">
        <v>711</v>
      </c>
      <c r="N62" s="113">
        <v>563</v>
      </c>
      <c r="O62" s="113">
        <v>438</v>
      </c>
      <c r="P62" s="113">
        <v>329</v>
      </c>
      <c r="Q62" s="113">
        <v>268</v>
      </c>
      <c r="R62" s="113">
        <v>287</v>
      </c>
      <c r="S62" s="52">
        <f t="shared" si="8"/>
        <v>11061</v>
      </c>
      <c r="T62" s="52">
        <f t="shared" si="9"/>
        <v>2370</v>
      </c>
      <c r="U62" s="52">
        <f t="shared" si="10"/>
        <v>8691</v>
      </c>
      <c r="V62" s="99"/>
    </row>
    <row r="63" spans="1:22" ht="12" thickBot="1">
      <c r="A63" s="120" t="s">
        <v>35</v>
      </c>
      <c r="B63" s="114">
        <v>285</v>
      </c>
      <c r="C63" s="114">
        <v>323</v>
      </c>
      <c r="D63" s="114">
        <v>275</v>
      </c>
      <c r="E63" s="114">
        <v>243</v>
      </c>
      <c r="F63" s="114">
        <v>260</v>
      </c>
      <c r="G63" s="114">
        <v>280</v>
      </c>
      <c r="H63" s="114">
        <v>235</v>
      </c>
      <c r="I63" s="114">
        <v>248</v>
      </c>
      <c r="J63" s="114">
        <v>284</v>
      </c>
      <c r="K63" s="114">
        <v>310</v>
      </c>
      <c r="L63" s="114">
        <v>359</v>
      </c>
      <c r="M63" s="114">
        <v>328</v>
      </c>
      <c r="N63" s="114">
        <v>300</v>
      </c>
      <c r="O63" s="114">
        <v>271</v>
      </c>
      <c r="P63" s="114">
        <v>192</v>
      </c>
      <c r="Q63" s="114">
        <v>175</v>
      </c>
      <c r="R63" s="114">
        <v>264</v>
      </c>
      <c r="S63" s="96">
        <f t="shared" si="8"/>
        <v>4632</v>
      </c>
      <c r="T63" s="96">
        <f t="shared" si="9"/>
        <v>883</v>
      </c>
      <c r="U63" s="96">
        <f t="shared" si="10"/>
        <v>3749</v>
      </c>
      <c r="V63" s="99"/>
    </row>
    <row r="64" spans="1:22" ht="12" thickTop="1">
      <c r="A64" s="80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116">
        <f>SUM(S49:S63)</f>
        <v>368774</v>
      </c>
      <c r="T64" s="81"/>
      <c r="U64" s="81"/>
      <c r="V64" s="99"/>
    </row>
    <row r="65" spans="2:22" ht="11.25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V65" s="82"/>
    </row>
    <row r="67" spans="1:21" ht="18.75" customHeight="1" thickBot="1">
      <c r="A67" s="124" t="s">
        <v>2</v>
      </c>
      <c r="B67" s="122" t="s">
        <v>3</v>
      </c>
      <c r="C67" s="124" t="s">
        <v>4</v>
      </c>
      <c r="D67" s="124" t="s">
        <v>5</v>
      </c>
      <c r="E67" s="124" t="s">
        <v>6</v>
      </c>
      <c r="F67" s="122" t="s">
        <v>7</v>
      </c>
      <c r="G67" s="124" t="s">
        <v>8</v>
      </c>
      <c r="H67" s="124" t="s">
        <v>9</v>
      </c>
      <c r="I67" s="124" t="s">
        <v>10</v>
      </c>
      <c r="J67" s="122" t="s">
        <v>11</v>
      </c>
      <c r="K67" s="124" t="s">
        <v>12</v>
      </c>
      <c r="L67" s="124" t="s">
        <v>13</v>
      </c>
      <c r="M67" s="124" t="s">
        <v>14</v>
      </c>
      <c r="N67" s="124" t="s">
        <v>15</v>
      </c>
      <c r="O67" s="122" t="s">
        <v>16</v>
      </c>
      <c r="P67" s="124" t="s">
        <v>17</v>
      </c>
      <c r="Q67" s="124" t="s">
        <v>18</v>
      </c>
      <c r="R67" s="122" t="s">
        <v>19</v>
      </c>
      <c r="S67" s="124" t="s">
        <v>20</v>
      </c>
      <c r="T67" s="124" t="s">
        <v>38</v>
      </c>
      <c r="U67" s="122" t="s">
        <v>39</v>
      </c>
    </row>
    <row r="68" spans="1:21" s="82" customFormat="1" ht="12" thickTop="1">
      <c r="A68" s="50" t="s">
        <v>52</v>
      </c>
      <c r="B68" s="50">
        <f>SUM(B49:B63)</f>
        <v>28064</v>
      </c>
      <c r="C68" s="50">
        <f aca="true" t="shared" si="11" ref="C68:S68">SUM(C49:C63)</f>
        <v>29089</v>
      </c>
      <c r="D68" s="50">
        <f t="shared" si="11"/>
        <v>26707</v>
      </c>
      <c r="E68" s="50">
        <f t="shared" si="11"/>
        <v>28037</v>
      </c>
      <c r="F68" s="50">
        <f t="shared" si="11"/>
        <v>29026</v>
      </c>
      <c r="G68" s="50">
        <f t="shared" si="11"/>
        <v>29456</v>
      </c>
      <c r="H68" s="50">
        <f t="shared" si="11"/>
        <v>25534</v>
      </c>
      <c r="I68" s="50">
        <f t="shared" si="11"/>
        <v>23228</v>
      </c>
      <c r="J68" s="50">
        <f t="shared" si="11"/>
        <v>23967</v>
      </c>
      <c r="K68" s="50">
        <f t="shared" si="11"/>
        <v>23681</v>
      </c>
      <c r="L68" s="50">
        <f t="shared" si="11"/>
        <v>23576</v>
      </c>
      <c r="M68" s="50">
        <f t="shared" si="11"/>
        <v>20993</v>
      </c>
      <c r="N68" s="50">
        <f t="shared" si="11"/>
        <v>17497</v>
      </c>
      <c r="O68" s="50">
        <f t="shared" si="11"/>
        <v>13367</v>
      </c>
      <c r="P68" s="50">
        <f t="shared" si="11"/>
        <v>10585</v>
      </c>
      <c r="Q68" s="50">
        <f t="shared" si="11"/>
        <v>7366</v>
      </c>
      <c r="R68" s="50">
        <f t="shared" si="11"/>
        <v>8601</v>
      </c>
      <c r="S68" s="50">
        <f t="shared" si="11"/>
        <v>368774</v>
      </c>
      <c r="T68" s="50">
        <f>SUM(T49:T63)</f>
        <v>83860</v>
      </c>
      <c r="U68" s="50">
        <f>SUM(U49:U63)</f>
        <v>284914</v>
      </c>
    </row>
    <row r="69" spans="1:21" s="82" customFormat="1" ht="11.25">
      <c r="A69" s="52" t="s">
        <v>53</v>
      </c>
      <c r="B69" s="52">
        <f>SUM(B30:B44)</f>
        <v>26629</v>
      </c>
      <c r="C69" s="52">
        <f aca="true" t="shared" si="12" ref="C69:S69">SUM(C30:C44)</f>
        <v>28317</v>
      </c>
      <c r="D69" s="52">
        <f t="shared" si="12"/>
        <v>25525</v>
      </c>
      <c r="E69" s="52">
        <f t="shared" si="12"/>
        <v>26782</v>
      </c>
      <c r="F69" s="52">
        <f t="shared" si="12"/>
        <v>28800</v>
      </c>
      <c r="G69" s="52">
        <f t="shared" si="12"/>
        <v>30178</v>
      </c>
      <c r="H69" s="52">
        <f t="shared" si="12"/>
        <v>27060</v>
      </c>
      <c r="I69" s="52">
        <f t="shared" si="12"/>
        <v>25795</v>
      </c>
      <c r="J69" s="52">
        <f t="shared" si="12"/>
        <v>26142</v>
      </c>
      <c r="K69" s="52">
        <f t="shared" si="12"/>
        <v>25694</v>
      </c>
      <c r="L69" s="52">
        <f t="shared" si="12"/>
        <v>26042</v>
      </c>
      <c r="M69" s="52">
        <f t="shared" si="12"/>
        <v>23037</v>
      </c>
      <c r="N69" s="52">
        <f t="shared" si="12"/>
        <v>19187</v>
      </c>
      <c r="O69" s="52">
        <f t="shared" si="12"/>
        <v>15115</v>
      </c>
      <c r="P69" s="52">
        <f t="shared" si="12"/>
        <v>12130</v>
      </c>
      <c r="Q69" s="52">
        <f t="shared" si="12"/>
        <v>9161</v>
      </c>
      <c r="R69" s="52">
        <f t="shared" si="12"/>
        <v>13218</v>
      </c>
      <c r="S69" s="52">
        <f t="shared" si="12"/>
        <v>388812</v>
      </c>
      <c r="T69" s="52">
        <f>SUM(T30:T44)</f>
        <v>80471</v>
      </c>
      <c r="U69" s="52">
        <f>SUM(U30:U44)</f>
        <v>308341</v>
      </c>
    </row>
    <row r="70" spans="1:21" s="82" customFormat="1" ht="12" thickBot="1">
      <c r="A70" s="96" t="s">
        <v>54</v>
      </c>
      <c r="B70" s="96">
        <f>SUM(B68:B69)</f>
        <v>54693</v>
      </c>
      <c r="C70" s="96">
        <f aca="true" t="shared" si="13" ref="C70:S70">SUM(C68:C69)</f>
        <v>57406</v>
      </c>
      <c r="D70" s="96">
        <f t="shared" si="13"/>
        <v>52232</v>
      </c>
      <c r="E70" s="96">
        <f t="shared" si="13"/>
        <v>54819</v>
      </c>
      <c r="F70" s="96">
        <f t="shared" si="13"/>
        <v>57826</v>
      </c>
      <c r="G70" s="96">
        <f t="shared" si="13"/>
        <v>59634</v>
      </c>
      <c r="H70" s="96">
        <f t="shared" si="13"/>
        <v>52594</v>
      </c>
      <c r="I70" s="96">
        <f t="shared" si="13"/>
        <v>49023</v>
      </c>
      <c r="J70" s="96">
        <f t="shared" si="13"/>
        <v>50109</v>
      </c>
      <c r="K70" s="96">
        <f t="shared" si="13"/>
        <v>49375</v>
      </c>
      <c r="L70" s="96">
        <f t="shared" si="13"/>
        <v>49618</v>
      </c>
      <c r="M70" s="96">
        <f t="shared" si="13"/>
        <v>44030</v>
      </c>
      <c r="N70" s="96">
        <f t="shared" si="13"/>
        <v>36684</v>
      </c>
      <c r="O70" s="96">
        <f t="shared" si="13"/>
        <v>28482</v>
      </c>
      <c r="P70" s="96">
        <f t="shared" si="13"/>
        <v>22715</v>
      </c>
      <c r="Q70" s="96">
        <f t="shared" si="13"/>
        <v>16527</v>
      </c>
      <c r="R70" s="96">
        <f t="shared" si="13"/>
        <v>21819</v>
      </c>
      <c r="S70" s="96">
        <f t="shared" si="13"/>
        <v>757586</v>
      </c>
      <c r="T70" s="96">
        <f>SUM(T68:T69)</f>
        <v>164331</v>
      </c>
      <c r="U70" s="96">
        <f>SUM(U68:U69)</f>
        <v>593255</v>
      </c>
    </row>
    <row r="71" spans="2:21" ht="12" thickTop="1"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</row>
    <row r="74" spans="1:19" ht="11.25">
      <c r="A74" s="1" t="s">
        <v>60</v>
      </c>
      <c r="B74" s="3">
        <f>SUM(B49:B54)</f>
        <v>18515</v>
      </c>
      <c r="C74" s="3">
        <f>SUM(C49:C54)</f>
        <v>19238</v>
      </c>
      <c r="D74" s="3">
        <f>SUM(D49:D54)</f>
        <v>17405</v>
      </c>
      <c r="E74" s="3">
        <f>SUM(E49:E54)</f>
        <v>19354</v>
      </c>
      <c r="F74" s="3">
        <f>SUM(F49:F54)</f>
        <v>20554</v>
      </c>
      <c r="G74" s="3">
        <f aca="true" t="shared" si="14" ref="G74:R74">SUM(G49:G54)</f>
        <v>19954</v>
      </c>
      <c r="H74" s="3">
        <f t="shared" si="14"/>
        <v>16742</v>
      </c>
      <c r="I74" s="3">
        <f t="shared" si="14"/>
        <v>15075</v>
      </c>
      <c r="J74" s="3">
        <f t="shared" si="14"/>
        <v>15413</v>
      </c>
      <c r="K74" s="3">
        <f t="shared" si="14"/>
        <v>14993</v>
      </c>
      <c r="L74" s="3">
        <f t="shared" si="14"/>
        <v>14713</v>
      </c>
      <c r="M74" s="3">
        <f t="shared" si="14"/>
        <v>12915</v>
      </c>
      <c r="N74" s="3">
        <f t="shared" si="14"/>
        <v>10897</v>
      </c>
      <c r="O74" s="3">
        <f t="shared" si="14"/>
        <v>8182</v>
      </c>
      <c r="P74" s="3">
        <f t="shared" si="14"/>
        <v>6413</v>
      </c>
      <c r="Q74" s="3">
        <f t="shared" si="14"/>
        <v>4260</v>
      </c>
      <c r="R74" s="3">
        <f t="shared" si="14"/>
        <v>4872</v>
      </c>
      <c r="S74" s="3">
        <f aca="true" t="shared" si="15" ref="S74:S79">SUM(B74:R74)</f>
        <v>239495</v>
      </c>
    </row>
    <row r="75" spans="1:19" ht="11.25">
      <c r="A75" s="1" t="s">
        <v>61</v>
      </c>
      <c r="B75" s="3">
        <f aca="true" t="shared" si="16" ref="B75:R75">SUM(B30:B35)</f>
        <v>17645</v>
      </c>
      <c r="C75" s="3">
        <f t="shared" si="16"/>
        <v>18713</v>
      </c>
      <c r="D75" s="3">
        <f t="shared" si="16"/>
        <v>16753</v>
      </c>
      <c r="E75" s="3">
        <f t="shared" si="16"/>
        <v>18421</v>
      </c>
      <c r="F75" s="3">
        <f t="shared" si="16"/>
        <v>20622</v>
      </c>
      <c r="G75" s="3">
        <f t="shared" si="16"/>
        <v>20364</v>
      </c>
      <c r="H75" s="3">
        <f t="shared" si="16"/>
        <v>17811</v>
      </c>
      <c r="I75" s="3">
        <f t="shared" si="16"/>
        <v>17100</v>
      </c>
      <c r="J75" s="3">
        <f t="shared" si="16"/>
        <v>17266</v>
      </c>
      <c r="K75" s="3">
        <f t="shared" si="16"/>
        <v>16985</v>
      </c>
      <c r="L75" s="3">
        <f t="shared" si="16"/>
        <v>16883</v>
      </c>
      <c r="M75" s="3">
        <f t="shared" si="16"/>
        <v>14969</v>
      </c>
      <c r="N75" s="3">
        <f t="shared" si="16"/>
        <v>12511</v>
      </c>
      <c r="O75" s="3">
        <f t="shared" si="16"/>
        <v>9665</v>
      </c>
      <c r="P75" s="3">
        <f t="shared" si="16"/>
        <v>7611</v>
      </c>
      <c r="Q75" s="3">
        <f t="shared" si="16"/>
        <v>5596</v>
      </c>
      <c r="R75" s="3">
        <f t="shared" si="16"/>
        <v>7927</v>
      </c>
      <c r="S75" s="3">
        <f t="shared" si="15"/>
        <v>256842</v>
      </c>
    </row>
    <row r="76" spans="1:19" ht="11.25">
      <c r="A76" s="1" t="s">
        <v>62</v>
      </c>
      <c r="B76" s="3">
        <f>SUM(B55:B59)</f>
        <v>6424</v>
      </c>
      <c r="C76" s="3">
        <f aca="true" t="shared" si="17" ref="C76:R76">SUM(C55:C59)</f>
        <v>6523</v>
      </c>
      <c r="D76" s="3">
        <f t="shared" si="17"/>
        <v>6154</v>
      </c>
      <c r="E76" s="3">
        <f t="shared" si="17"/>
        <v>5842</v>
      </c>
      <c r="F76" s="3">
        <f t="shared" si="17"/>
        <v>5683</v>
      </c>
      <c r="G76" s="3">
        <f t="shared" si="17"/>
        <v>6135</v>
      </c>
      <c r="H76" s="3">
        <f t="shared" si="17"/>
        <v>5400</v>
      </c>
      <c r="I76" s="3">
        <f t="shared" si="17"/>
        <v>5101</v>
      </c>
      <c r="J76" s="3">
        <f t="shared" si="17"/>
        <v>5426</v>
      </c>
      <c r="K76" s="3">
        <f t="shared" si="17"/>
        <v>5367</v>
      </c>
      <c r="L76" s="3">
        <f t="shared" si="17"/>
        <v>5561</v>
      </c>
      <c r="M76" s="3">
        <f t="shared" si="17"/>
        <v>5024</v>
      </c>
      <c r="N76" s="3">
        <f t="shared" si="17"/>
        <v>4188</v>
      </c>
      <c r="O76" s="3">
        <f t="shared" si="17"/>
        <v>3212</v>
      </c>
      <c r="P76" s="3">
        <f t="shared" si="17"/>
        <v>2661</v>
      </c>
      <c r="Q76" s="3">
        <f t="shared" si="17"/>
        <v>2025</v>
      </c>
      <c r="R76" s="3">
        <f t="shared" si="17"/>
        <v>2409</v>
      </c>
      <c r="S76" s="3">
        <f t="shared" si="15"/>
        <v>83135</v>
      </c>
    </row>
    <row r="77" spans="1:19" ht="11.25">
      <c r="A77" s="1" t="s">
        <v>63</v>
      </c>
      <c r="B77" s="3">
        <f>SUM(B36:B40)</f>
        <v>6110</v>
      </c>
      <c r="C77" s="3">
        <f aca="true" t="shared" si="18" ref="C77:R77">SUM(C36:C40)</f>
        <v>6373</v>
      </c>
      <c r="D77" s="3">
        <f t="shared" si="18"/>
        <v>5819</v>
      </c>
      <c r="E77" s="3">
        <f t="shared" si="18"/>
        <v>5775</v>
      </c>
      <c r="F77" s="3">
        <f t="shared" si="18"/>
        <v>5734</v>
      </c>
      <c r="G77" s="3">
        <f t="shared" si="18"/>
        <v>6506</v>
      </c>
      <c r="H77" s="3">
        <f t="shared" si="18"/>
        <v>6061</v>
      </c>
      <c r="I77" s="3">
        <f t="shared" si="18"/>
        <v>5723</v>
      </c>
      <c r="J77" s="3">
        <f t="shared" si="18"/>
        <v>5908</v>
      </c>
      <c r="K77" s="3">
        <f t="shared" si="18"/>
        <v>5748</v>
      </c>
      <c r="L77" s="3">
        <f t="shared" si="18"/>
        <v>6056</v>
      </c>
      <c r="M77" s="3">
        <f t="shared" si="18"/>
        <v>5226</v>
      </c>
      <c r="N77" s="3">
        <f t="shared" si="18"/>
        <v>4292</v>
      </c>
      <c r="O77" s="3">
        <f t="shared" si="18"/>
        <v>3451</v>
      </c>
      <c r="P77" s="3">
        <f t="shared" si="18"/>
        <v>2900</v>
      </c>
      <c r="Q77" s="3">
        <f t="shared" si="18"/>
        <v>2276</v>
      </c>
      <c r="R77" s="3">
        <f t="shared" si="18"/>
        <v>3486</v>
      </c>
      <c r="S77" s="3">
        <f t="shared" si="15"/>
        <v>87444</v>
      </c>
    </row>
    <row r="78" spans="1:19" ht="11.25">
      <c r="A78" s="1" t="s">
        <v>64</v>
      </c>
      <c r="B78" s="3">
        <f>SUM(B60:B63)</f>
        <v>3125</v>
      </c>
      <c r="C78" s="3">
        <f aca="true" t="shared" si="19" ref="C78:R78">SUM(C60:C63)</f>
        <v>3328</v>
      </c>
      <c r="D78" s="3">
        <f t="shared" si="19"/>
        <v>3148</v>
      </c>
      <c r="E78" s="3">
        <f t="shared" si="19"/>
        <v>2841</v>
      </c>
      <c r="F78" s="3">
        <f t="shared" si="19"/>
        <v>2789</v>
      </c>
      <c r="G78" s="3">
        <f t="shared" si="19"/>
        <v>3367</v>
      </c>
      <c r="H78" s="3">
        <f t="shared" si="19"/>
        <v>3392</v>
      </c>
      <c r="I78" s="3">
        <f t="shared" si="19"/>
        <v>3052</v>
      </c>
      <c r="J78" s="3">
        <f t="shared" si="19"/>
        <v>3128</v>
      </c>
      <c r="K78" s="3">
        <f t="shared" si="19"/>
        <v>3321</v>
      </c>
      <c r="L78" s="3">
        <f t="shared" si="19"/>
        <v>3302</v>
      </c>
      <c r="M78" s="3">
        <f t="shared" si="19"/>
        <v>3054</v>
      </c>
      <c r="N78" s="3">
        <f t="shared" si="19"/>
        <v>2412</v>
      </c>
      <c r="O78" s="3">
        <f t="shared" si="19"/>
        <v>1973</v>
      </c>
      <c r="P78" s="3">
        <f t="shared" si="19"/>
        <v>1511</v>
      </c>
      <c r="Q78" s="3">
        <f t="shared" si="19"/>
        <v>1081</v>
      </c>
      <c r="R78" s="3">
        <f t="shared" si="19"/>
        <v>1320</v>
      </c>
      <c r="S78" s="3">
        <f t="shared" si="15"/>
        <v>46144</v>
      </c>
    </row>
    <row r="79" spans="1:19" ht="11.25">
      <c r="A79" s="1" t="s">
        <v>65</v>
      </c>
      <c r="B79" s="3">
        <f>SUM(B41:B44)</f>
        <v>2874</v>
      </c>
      <c r="C79" s="3">
        <f aca="true" t="shared" si="20" ref="C79:R79">SUM(C41:C44)</f>
        <v>3231</v>
      </c>
      <c r="D79" s="3">
        <f t="shared" si="20"/>
        <v>2953</v>
      </c>
      <c r="E79" s="3">
        <f t="shared" si="20"/>
        <v>2586</v>
      </c>
      <c r="F79" s="3">
        <f t="shared" si="20"/>
        <v>2444</v>
      </c>
      <c r="G79" s="3">
        <f t="shared" si="20"/>
        <v>3308</v>
      </c>
      <c r="H79" s="3">
        <f t="shared" si="20"/>
        <v>3188</v>
      </c>
      <c r="I79" s="3">
        <f t="shared" si="20"/>
        <v>2972</v>
      </c>
      <c r="J79" s="3">
        <f t="shared" si="20"/>
        <v>2968</v>
      </c>
      <c r="K79" s="3">
        <f t="shared" si="20"/>
        <v>2961</v>
      </c>
      <c r="L79" s="3">
        <f t="shared" si="20"/>
        <v>3103</v>
      </c>
      <c r="M79" s="3">
        <f t="shared" si="20"/>
        <v>2842</v>
      </c>
      <c r="N79" s="3">
        <f t="shared" si="20"/>
        <v>2384</v>
      </c>
      <c r="O79" s="3">
        <f t="shared" si="20"/>
        <v>1999</v>
      </c>
      <c r="P79" s="3">
        <f t="shared" si="20"/>
        <v>1619</v>
      </c>
      <c r="Q79" s="3">
        <f t="shared" si="20"/>
        <v>1289</v>
      </c>
      <c r="R79" s="3">
        <f t="shared" si="20"/>
        <v>1805</v>
      </c>
      <c r="S79" s="3">
        <f t="shared" si="15"/>
        <v>44526</v>
      </c>
    </row>
    <row r="80" spans="1:19" ht="11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3"/>
    </row>
    <row r="81" spans="1:19" ht="11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1.25">
      <c r="A82" s="1" t="s">
        <v>66</v>
      </c>
      <c r="B82" s="3">
        <f>+B74+B75</f>
        <v>36160</v>
      </c>
      <c r="C82" s="3">
        <f aca="true" t="shared" si="21" ref="C82:S82">+C74+C75</f>
        <v>37951</v>
      </c>
      <c r="D82" s="3">
        <f t="shared" si="21"/>
        <v>34158</v>
      </c>
      <c r="E82" s="3">
        <f t="shared" si="21"/>
        <v>37775</v>
      </c>
      <c r="F82" s="3">
        <f t="shared" si="21"/>
        <v>41176</v>
      </c>
      <c r="G82" s="3">
        <f t="shared" si="21"/>
        <v>40318</v>
      </c>
      <c r="H82" s="3">
        <f t="shared" si="21"/>
        <v>34553</v>
      </c>
      <c r="I82" s="3">
        <f t="shared" si="21"/>
        <v>32175</v>
      </c>
      <c r="J82" s="3">
        <f t="shared" si="21"/>
        <v>32679</v>
      </c>
      <c r="K82" s="3">
        <f t="shared" si="21"/>
        <v>31978</v>
      </c>
      <c r="L82" s="3">
        <f t="shared" si="21"/>
        <v>31596</v>
      </c>
      <c r="M82" s="3">
        <f t="shared" si="21"/>
        <v>27884</v>
      </c>
      <c r="N82" s="3">
        <f t="shared" si="21"/>
        <v>23408</v>
      </c>
      <c r="O82" s="3">
        <f t="shared" si="21"/>
        <v>17847</v>
      </c>
      <c r="P82" s="3">
        <f t="shared" si="21"/>
        <v>14024</v>
      </c>
      <c r="Q82" s="3">
        <f t="shared" si="21"/>
        <v>9856</v>
      </c>
      <c r="R82" s="3">
        <f t="shared" si="21"/>
        <v>12799</v>
      </c>
      <c r="S82" s="3">
        <f t="shared" si="21"/>
        <v>496337</v>
      </c>
    </row>
    <row r="83" spans="1:19" ht="11.25">
      <c r="A83" s="1" t="s">
        <v>67</v>
      </c>
      <c r="B83" s="3">
        <f>+B76+B77</f>
        <v>12534</v>
      </c>
      <c r="C83" s="3">
        <f aca="true" t="shared" si="22" ref="C83:S83">+C76+C77</f>
        <v>12896</v>
      </c>
      <c r="D83" s="3">
        <f t="shared" si="22"/>
        <v>11973</v>
      </c>
      <c r="E83" s="3">
        <f t="shared" si="22"/>
        <v>11617</v>
      </c>
      <c r="F83" s="3">
        <f t="shared" si="22"/>
        <v>11417</v>
      </c>
      <c r="G83" s="3">
        <f t="shared" si="22"/>
        <v>12641</v>
      </c>
      <c r="H83" s="3">
        <f t="shared" si="22"/>
        <v>11461</v>
      </c>
      <c r="I83" s="3">
        <f t="shared" si="22"/>
        <v>10824</v>
      </c>
      <c r="J83" s="3">
        <f t="shared" si="22"/>
        <v>11334</v>
      </c>
      <c r="K83" s="3">
        <f t="shared" si="22"/>
        <v>11115</v>
      </c>
      <c r="L83" s="3">
        <f t="shared" si="22"/>
        <v>11617</v>
      </c>
      <c r="M83" s="3">
        <f t="shared" si="22"/>
        <v>10250</v>
      </c>
      <c r="N83" s="3">
        <f t="shared" si="22"/>
        <v>8480</v>
      </c>
      <c r="O83" s="3">
        <f t="shared" si="22"/>
        <v>6663</v>
      </c>
      <c r="P83" s="3">
        <f t="shared" si="22"/>
        <v>5561</v>
      </c>
      <c r="Q83" s="3">
        <f t="shared" si="22"/>
        <v>4301</v>
      </c>
      <c r="R83" s="3">
        <f t="shared" si="22"/>
        <v>5895</v>
      </c>
      <c r="S83" s="3">
        <f t="shared" si="22"/>
        <v>170579</v>
      </c>
    </row>
    <row r="84" spans="1:19" ht="11.25">
      <c r="A84" s="1" t="s">
        <v>68</v>
      </c>
      <c r="B84" s="3">
        <f>+B78+B79</f>
        <v>5999</v>
      </c>
      <c r="C84" s="3">
        <f aca="true" t="shared" si="23" ref="C84:S84">+C78+C79</f>
        <v>6559</v>
      </c>
      <c r="D84" s="3">
        <f t="shared" si="23"/>
        <v>6101</v>
      </c>
      <c r="E84" s="3">
        <f t="shared" si="23"/>
        <v>5427</v>
      </c>
      <c r="F84" s="3">
        <f t="shared" si="23"/>
        <v>5233</v>
      </c>
      <c r="G84" s="3">
        <f t="shared" si="23"/>
        <v>6675</v>
      </c>
      <c r="H84" s="3">
        <f t="shared" si="23"/>
        <v>6580</v>
      </c>
      <c r="I84" s="3">
        <f t="shared" si="23"/>
        <v>6024</v>
      </c>
      <c r="J84" s="3">
        <f t="shared" si="23"/>
        <v>6096</v>
      </c>
      <c r="K84" s="3">
        <f t="shared" si="23"/>
        <v>6282</v>
      </c>
      <c r="L84" s="3">
        <f t="shared" si="23"/>
        <v>6405</v>
      </c>
      <c r="M84" s="3">
        <f t="shared" si="23"/>
        <v>5896</v>
      </c>
      <c r="N84" s="3">
        <f t="shared" si="23"/>
        <v>4796</v>
      </c>
      <c r="O84" s="3">
        <f t="shared" si="23"/>
        <v>3972</v>
      </c>
      <c r="P84" s="3">
        <f t="shared" si="23"/>
        <v>3130</v>
      </c>
      <c r="Q84" s="3">
        <f t="shared" si="23"/>
        <v>2370</v>
      </c>
      <c r="R84" s="3">
        <f t="shared" si="23"/>
        <v>3125</v>
      </c>
      <c r="S84" s="3">
        <f t="shared" si="23"/>
        <v>90670</v>
      </c>
    </row>
    <row r="85" spans="1:19" ht="11.25">
      <c r="A85" s="1"/>
      <c r="B85" s="3">
        <f>+B84+B83+B82</f>
        <v>54693</v>
      </c>
      <c r="C85" s="3">
        <f aca="true" t="shared" si="24" ref="C85:S85">+C84+C83+C82</f>
        <v>57406</v>
      </c>
      <c r="D85" s="3">
        <f t="shared" si="24"/>
        <v>52232</v>
      </c>
      <c r="E85" s="3">
        <f t="shared" si="24"/>
        <v>54819</v>
      </c>
      <c r="F85" s="3">
        <f t="shared" si="24"/>
        <v>57826</v>
      </c>
      <c r="G85" s="3">
        <f t="shared" si="24"/>
        <v>59634</v>
      </c>
      <c r="H85" s="3">
        <f t="shared" si="24"/>
        <v>52594</v>
      </c>
      <c r="I85" s="3">
        <f t="shared" si="24"/>
        <v>49023</v>
      </c>
      <c r="J85" s="3">
        <f t="shared" si="24"/>
        <v>50109</v>
      </c>
      <c r="K85" s="3">
        <f t="shared" si="24"/>
        <v>49375</v>
      </c>
      <c r="L85" s="3">
        <f t="shared" si="24"/>
        <v>49618</v>
      </c>
      <c r="M85" s="3">
        <f t="shared" si="24"/>
        <v>44030</v>
      </c>
      <c r="N85" s="3">
        <f t="shared" si="24"/>
        <v>36684</v>
      </c>
      <c r="O85" s="3">
        <f t="shared" si="24"/>
        <v>28482</v>
      </c>
      <c r="P85" s="3">
        <f t="shared" si="24"/>
        <v>22715</v>
      </c>
      <c r="Q85" s="3">
        <f t="shared" si="24"/>
        <v>16527</v>
      </c>
      <c r="R85" s="3">
        <f t="shared" si="24"/>
        <v>21819</v>
      </c>
      <c r="S85" s="3">
        <f t="shared" si="24"/>
        <v>757586</v>
      </c>
    </row>
  </sheetData>
  <sheetProtection/>
  <mergeCells count="3">
    <mergeCell ref="A8:U8"/>
    <mergeCell ref="A27:U27"/>
    <mergeCell ref="A46:U46"/>
  </mergeCells>
  <printOptions/>
  <pageMargins left="0.3937007874015748" right="0.2755905511811024" top="0.984251968503937" bottom="0.984251968503937" header="0" footer="0"/>
  <pageSetup horizontalDpi="600" verticalDpi="600" orientation="landscape" scale="80" r:id="rId1"/>
  <colBreaks count="1" manualBreakCount="1">
    <brk id="18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66"/>
  <sheetViews>
    <sheetView showGridLines="0" zoomScalePageLayoutView="0" workbookViewId="0" topLeftCell="A25">
      <selection activeCell="Y11" sqref="Y11"/>
    </sheetView>
  </sheetViews>
  <sheetFormatPr defaultColWidth="10.28125" defaultRowHeight="12.75"/>
  <cols>
    <col min="1" max="1" width="19.8515625" style="1" customWidth="1"/>
    <col min="2" max="2" width="8.7109375" style="1" customWidth="1"/>
    <col min="3" max="18" width="10.28125" style="1" customWidth="1"/>
    <col min="19" max="19" width="10.8515625" style="1" customWidth="1"/>
    <col min="20" max="20" width="13.140625" style="1" customWidth="1"/>
    <col min="21" max="21" width="15.7109375" style="1" customWidth="1"/>
    <col min="22" max="160" width="10.28125" style="1" customWidth="1"/>
    <col min="161" max="161" width="0" style="1" hidden="1" customWidth="1"/>
    <col min="162" max="16384" width="10.28125" style="1" customWidth="1"/>
  </cols>
  <sheetData>
    <row r="1" ht="11.25">
      <c r="A1" s="89" t="s">
        <v>0</v>
      </c>
    </row>
    <row r="2" ht="11.25">
      <c r="A2" s="89" t="s">
        <v>1</v>
      </c>
    </row>
    <row r="3" ht="11.25">
      <c r="A3" s="89" t="s">
        <v>56</v>
      </c>
    </row>
    <row r="4" ht="11.25">
      <c r="A4" s="89" t="s">
        <v>57</v>
      </c>
    </row>
    <row r="6" ht="11.25">
      <c r="B6" s="11"/>
    </row>
    <row r="8" spans="1:22" ht="12.75" customHeight="1">
      <c r="A8" s="144" t="s">
        <v>73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</row>
    <row r="9" spans="2:21" ht="11.25">
      <c r="B9" s="3"/>
      <c r="S9" s="3"/>
      <c r="T9" s="3"/>
      <c r="U9" s="3"/>
    </row>
    <row r="10" spans="1:22" ht="18.75" customHeight="1" thickBot="1">
      <c r="A10" s="124" t="s">
        <v>2</v>
      </c>
      <c r="B10" s="122" t="s">
        <v>3</v>
      </c>
      <c r="C10" s="124" t="s">
        <v>4</v>
      </c>
      <c r="D10" s="124" t="s">
        <v>5</v>
      </c>
      <c r="E10" s="124" t="s">
        <v>6</v>
      </c>
      <c r="F10" s="122" t="s">
        <v>7</v>
      </c>
      <c r="G10" s="124" t="s">
        <v>8</v>
      </c>
      <c r="H10" s="124" t="s">
        <v>9</v>
      </c>
      <c r="I10" s="124" t="s">
        <v>10</v>
      </c>
      <c r="J10" s="122" t="s">
        <v>11</v>
      </c>
      <c r="K10" s="124" t="s">
        <v>12</v>
      </c>
      <c r="L10" s="124" t="s">
        <v>13</v>
      </c>
      <c r="M10" s="124" t="s">
        <v>14</v>
      </c>
      <c r="N10" s="124" t="s">
        <v>15</v>
      </c>
      <c r="O10" s="122" t="s">
        <v>16</v>
      </c>
      <c r="P10" s="124" t="s">
        <v>17</v>
      </c>
      <c r="Q10" s="124" t="s">
        <v>18</v>
      </c>
      <c r="R10" s="122" t="s">
        <v>19</v>
      </c>
      <c r="S10" s="124" t="s">
        <v>20</v>
      </c>
      <c r="T10" s="130" t="s">
        <v>38</v>
      </c>
      <c r="U10" s="130" t="s">
        <v>39</v>
      </c>
      <c r="V10" s="129" t="s">
        <v>37</v>
      </c>
    </row>
    <row r="11" spans="1:46" ht="18" customHeight="1" thickTop="1">
      <c r="A11" s="121" t="s">
        <v>21</v>
      </c>
      <c r="B11" s="123">
        <f>+TOTAL!B11*BENEF!$V11%</f>
        <v>11334.428000000002</v>
      </c>
      <c r="C11" s="123">
        <f>+TOTAL!C11*BENEF!$V11%</f>
        <v>12057.418000000001</v>
      </c>
      <c r="D11" s="123">
        <f>+TOTAL!D11*BENEF!$V11%</f>
        <v>11060.646</v>
      </c>
      <c r="E11" s="123">
        <f>+TOTAL!E11*BENEF!$V11%</f>
        <v>12928.676000000001</v>
      </c>
      <c r="F11" s="123">
        <f>+TOTAL!F11*BENEF!$V11%</f>
        <v>14434.844000000003</v>
      </c>
      <c r="G11" s="123">
        <f>+TOTAL!G11*BENEF!$V11%</f>
        <v>13321.366000000002</v>
      </c>
      <c r="H11" s="123">
        <f>+TOTAL!H11*BENEF!$V11%</f>
        <v>11135.514000000001</v>
      </c>
      <c r="I11" s="123">
        <f>+TOTAL!I11*BENEF!$V11%</f>
        <v>10476.382000000001</v>
      </c>
      <c r="J11" s="123">
        <f>+TOTAL!J11*BENEF!$V11%</f>
        <v>10673.828000000001</v>
      </c>
      <c r="K11" s="123">
        <f>+TOTAL!K11*BENEF!$V11%</f>
        <v>10349.400000000001</v>
      </c>
      <c r="L11" s="123">
        <f>+TOTAL!L11*BENEF!$V11%</f>
        <v>10165.900000000001</v>
      </c>
      <c r="M11" s="123">
        <f>+TOTAL!M11*BENEF!$V11%</f>
        <v>9020.86</v>
      </c>
      <c r="N11" s="123">
        <f>+TOTAL!N11*BENEF!$V11%</f>
        <v>7472.854000000001</v>
      </c>
      <c r="O11" s="123">
        <f>+TOTAL!O11*BENEF!$V11%</f>
        <v>5784.654</v>
      </c>
      <c r="P11" s="123">
        <f>+TOTAL!P11*BENEF!$V11%</f>
        <v>4547.8640000000005</v>
      </c>
      <c r="Q11" s="123">
        <f>+TOTAL!Q11*BENEF!$V11%</f>
        <v>3211.9840000000004</v>
      </c>
      <c r="R11" s="50">
        <f>+TOTAL!R11*BENEF!$V11%</f>
        <v>4277.018000000001</v>
      </c>
      <c r="S11" s="25">
        <f aca="true" t="shared" si="0" ref="S11:S25">SUM(B11:R11)</f>
        <v>162253.636</v>
      </c>
      <c r="T11" s="51">
        <f>SUM(B11:D11)</f>
        <v>34452.492000000006</v>
      </c>
      <c r="U11" s="51">
        <f>SUM(E11:R11)</f>
        <v>127801.144</v>
      </c>
      <c r="V11" s="64">
        <v>73.4</v>
      </c>
      <c r="W11" s="125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11.25">
      <c r="A12" s="54" t="s">
        <v>22</v>
      </c>
      <c r="B12" s="94">
        <f>+TOTAL!B12*BENEF!$V12%</f>
        <v>67.628</v>
      </c>
      <c r="C12" s="94">
        <f>+TOTAL!C12*BENEF!$V12%</f>
        <v>73.14</v>
      </c>
      <c r="D12" s="94">
        <f>+TOTAL!D12*BENEF!$V12%</f>
        <v>62.964</v>
      </c>
      <c r="E12" s="94">
        <f>+TOTAL!E12*BENEF!$V12%</f>
        <v>55.544</v>
      </c>
      <c r="F12" s="94">
        <f>+TOTAL!F12*BENEF!$V12%</f>
        <v>53.635999999999996</v>
      </c>
      <c r="G12" s="94">
        <f>+TOTAL!G12*BENEF!$V12%</f>
        <v>57.239999999999995</v>
      </c>
      <c r="H12" s="94">
        <f>+TOTAL!H12*BENEF!$V12%</f>
        <v>48.972</v>
      </c>
      <c r="I12" s="94">
        <f>+TOTAL!I12*BENEF!$V12%</f>
        <v>57.452</v>
      </c>
      <c r="J12" s="94">
        <f>+TOTAL!J12*BENEF!$V12%</f>
        <v>61.48</v>
      </c>
      <c r="K12" s="94">
        <f>+TOTAL!K12*BENEF!$V12%</f>
        <v>59.571999999999996</v>
      </c>
      <c r="L12" s="94">
        <f>+TOTAL!L12*BENEF!$V12%</f>
        <v>68.264</v>
      </c>
      <c r="M12" s="94">
        <f>+TOTAL!M12*BENEF!$V12%</f>
        <v>61.692</v>
      </c>
      <c r="N12" s="94">
        <f>+TOTAL!N12*BENEF!$V12%</f>
        <v>51.304</v>
      </c>
      <c r="O12" s="94">
        <f>+TOTAL!O12*BENEF!$V12%</f>
        <v>43.036</v>
      </c>
      <c r="P12" s="94">
        <f>+TOTAL!P12*BENEF!$V12%</f>
        <v>33.496</v>
      </c>
      <c r="Q12" s="94">
        <f>+TOTAL!Q12*BENEF!$V12%</f>
        <v>19.928</v>
      </c>
      <c r="R12" s="52">
        <f>+TOTAL!R12*BENEF!$V12%</f>
        <v>23.744</v>
      </c>
      <c r="S12" s="26">
        <f t="shared" si="0"/>
        <v>899.092</v>
      </c>
      <c r="T12" s="53">
        <f aca="true" t="shared" si="1" ref="T12:T25">SUM(B12:D12)</f>
        <v>203.732</v>
      </c>
      <c r="U12" s="53">
        <f aca="true" t="shared" si="2" ref="U12:U25">SUM(E12:R12)</f>
        <v>695.36</v>
      </c>
      <c r="V12" s="65">
        <v>21.2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11.25">
      <c r="A13" s="54" t="s">
        <v>23</v>
      </c>
      <c r="B13" s="94">
        <f>+TOTAL!B13*BENEF!$V13%</f>
        <v>13228.56</v>
      </c>
      <c r="C13" s="94">
        <f>+TOTAL!C13*BENEF!$V13%</f>
        <v>13540.92</v>
      </c>
      <c r="D13" s="94">
        <f>+TOTAL!D13*BENEF!$V13%</f>
        <v>11996.6</v>
      </c>
      <c r="E13" s="94">
        <f>+TOTAL!E13*BENEF!$V13%</f>
        <v>12898.72</v>
      </c>
      <c r="F13" s="94">
        <f>+TOTAL!F13*BENEF!$V13%</f>
        <v>13948.28</v>
      </c>
      <c r="G13" s="94">
        <f>+TOTAL!G13*BENEF!$V13%</f>
        <v>14161.08</v>
      </c>
      <c r="H13" s="94">
        <f>+TOTAL!H13*BENEF!$V13%</f>
        <v>12376.6</v>
      </c>
      <c r="I13" s="94">
        <f>+TOTAL!I13*BENEF!$V13%</f>
        <v>11414.44</v>
      </c>
      <c r="J13" s="94">
        <f>+TOTAL!J13*BENEF!$V13%</f>
        <v>11400</v>
      </c>
      <c r="K13" s="94">
        <f>+TOTAL!K13*BENEF!$V13%</f>
        <v>11086.12</v>
      </c>
      <c r="L13" s="94">
        <f>+TOTAL!L13*BENEF!$V13%</f>
        <v>10895.36</v>
      </c>
      <c r="M13" s="94">
        <f>+TOTAL!M13*BENEF!$V13%</f>
        <v>9599.56</v>
      </c>
      <c r="N13" s="94">
        <f>+TOTAL!N13*BENEF!$V13%</f>
        <v>8219.4</v>
      </c>
      <c r="O13" s="94">
        <f>+TOTAL!O13*BENEF!$V13%</f>
        <v>6140.04</v>
      </c>
      <c r="P13" s="94">
        <f>+TOTAL!P13*BENEF!$V13%</f>
        <v>4758.36</v>
      </c>
      <c r="Q13" s="94">
        <f>+TOTAL!Q13*BENEF!$V13%</f>
        <v>3249</v>
      </c>
      <c r="R13" s="52">
        <f>+TOTAL!R13*BENEF!$V13%</f>
        <v>4161.76</v>
      </c>
      <c r="S13" s="26">
        <f t="shared" si="0"/>
        <v>173074.8</v>
      </c>
      <c r="T13" s="53">
        <f t="shared" si="1"/>
        <v>38766.08</v>
      </c>
      <c r="U13" s="53">
        <f t="shared" si="2"/>
        <v>134308.71999999997</v>
      </c>
      <c r="V13" s="65">
        <v>76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11.25">
      <c r="A14" s="54" t="s">
        <v>24</v>
      </c>
      <c r="B14" s="94">
        <f>+TOTAL!B14*BENEF!$V14%</f>
        <v>532.1700000000001</v>
      </c>
      <c r="C14" s="94">
        <f>+TOTAL!C14*BENEF!$V14%</f>
        <v>567.648</v>
      </c>
      <c r="D14" s="94">
        <f>+TOTAL!D14*BENEF!$V14%</f>
        <v>512.46</v>
      </c>
      <c r="E14" s="94">
        <f>+TOTAL!E14*BENEF!$V14%</f>
        <v>475.668</v>
      </c>
      <c r="F14" s="94">
        <f>+TOTAL!F14*BENEF!$V14%</f>
        <v>489.46500000000003</v>
      </c>
      <c r="G14" s="94">
        <f>+TOTAL!G14*BENEF!$V14%</f>
        <v>535.455</v>
      </c>
      <c r="H14" s="94">
        <f>+TOTAL!H14*BENEF!$V14%</f>
        <v>442.81800000000004</v>
      </c>
      <c r="I14" s="94">
        <f>+TOTAL!I14*BENEF!$V14%</f>
        <v>407.34000000000003</v>
      </c>
      <c r="J14" s="94">
        <f>+TOTAL!J14*BENEF!$V14%</f>
        <v>450.045</v>
      </c>
      <c r="K14" s="94">
        <f>+TOTAL!K14*BENEF!$V14%</f>
        <v>496.692</v>
      </c>
      <c r="L14" s="94">
        <f>+TOTAL!L14*BENEF!$V14%</f>
        <v>538.083</v>
      </c>
      <c r="M14" s="94">
        <f>+TOTAL!M14*BENEF!$V14%</f>
        <v>459.90000000000003</v>
      </c>
      <c r="N14" s="94">
        <f>+TOTAL!N14*BENEF!$V14%</f>
        <v>362.007</v>
      </c>
      <c r="O14" s="94">
        <f>+TOTAL!O14*BENEF!$V14%</f>
        <v>302.22</v>
      </c>
      <c r="P14" s="94">
        <f>+TOTAL!P14*BENEF!$V14%</f>
        <v>250.317</v>
      </c>
      <c r="Q14" s="94">
        <f>+TOTAL!Q14*BENEF!$V14%</f>
        <v>199.071</v>
      </c>
      <c r="R14" s="52">
        <f>+TOTAL!R14*BENEF!$V14%</f>
        <v>234.549</v>
      </c>
      <c r="S14" s="26">
        <f t="shared" si="0"/>
        <v>7255.907999999999</v>
      </c>
      <c r="T14" s="53">
        <f t="shared" si="1"/>
        <v>1612.2780000000002</v>
      </c>
      <c r="U14" s="53">
        <f t="shared" si="2"/>
        <v>5643.63</v>
      </c>
      <c r="V14" s="65">
        <v>65.7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ht="11.25">
      <c r="A15" s="54" t="s">
        <v>25</v>
      </c>
      <c r="B15" s="94">
        <f>+TOTAL!B15*BENEF!$V15%</f>
        <v>1461.145</v>
      </c>
      <c r="C15" s="94">
        <f>+TOTAL!C15*BENEF!$V15%</f>
        <v>1677.074</v>
      </c>
      <c r="D15" s="94">
        <f>+TOTAL!D15*BENEF!$V15%</f>
        <v>1490.1390000000001</v>
      </c>
      <c r="E15" s="94">
        <f>+TOTAL!E15*BENEF!$V15%</f>
        <v>1487.85</v>
      </c>
      <c r="F15" s="94">
        <f>+TOTAL!F15*BENEF!$V15%</f>
        <v>1453.515</v>
      </c>
      <c r="G15" s="94">
        <f>+TOTAL!G15*BENEF!$V15%</f>
        <v>1593.907</v>
      </c>
      <c r="H15" s="94">
        <f>+TOTAL!H15*BENEF!$V15%</f>
        <v>1432.151</v>
      </c>
      <c r="I15" s="94">
        <f>+TOTAL!I15*BENEF!$V15%</f>
        <v>1319.99</v>
      </c>
      <c r="J15" s="94">
        <f>+TOTAL!J15*BENEF!$V15%</f>
        <v>1425.284</v>
      </c>
      <c r="K15" s="94">
        <f>+TOTAL!K15*BENEF!$V15%</f>
        <v>1454.278</v>
      </c>
      <c r="L15" s="94">
        <f>+TOTAL!L15*BENEF!$V15%</f>
        <v>1461.145</v>
      </c>
      <c r="M15" s="94">
        <f>+TOTAL!M15*BENEF!$V15%</f>
        <v>1260.476</v>
      </c>
      <c r="N15" s="94">
        <f>+TOTAL!N15*BENEF!$V15%</f>
        <v>1053.703</v>
      </c>
      <c r="O15" s="94">
        <f>+TOTAL!O15*BENEF!$V15%</f>
        <v>786.653</v>
      </c>
      <c r="P15" s="94">
        <f>+TOTAL!P15*BENEF!$V15%</f>
        <v>660.758</v>
      </c>
      <c r="Q15" s="94">
        <f>+TOTAL!Q15*BENEF!$V15%</f>
        <v>516.551</v>
      </c>
      <c r="R15" s="52">
        <f>+TOTAL!R15*BENEF!$V15%</f>
        <v>654.654</v>
      </c>
      <c r="S15" s="26">
        <f t="shared" si="0"/>
        <v>21189.273</v>
      </c>
      <c r="T15" s="53">
        <f t="shared" si="1"/>
        <v>4628.358</v>
      </c>
      <c r="U15" s="53">
        <f t="shared" si="2"/>
        <v>16560.915</v>
      </c>
      <c r="V15" s="65">
        <v>76.3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6" ht="12" thickBot="1">
      <c r="A16" s="54" t="s">
        <v>26</v>
      </c>
      <c r="B16" s="95">
        <f>+TOTAL!B16*BENEF!$V16%</f>
        <v>125.96</v>
      </c>
      <c r="C16" s="95">
        <f>+TOTAL!C16*BENEF!$V16%</f>
        <v>141</v>
      </c>
      <c r="D16" s="95">
        <f>+TOTAL!D16*BENEF!$V16%</f>
        <v>128.78</v>
      </c>
      <c r="E16" s="95">
        <f>+TOTAL!E16*BENEF!$V16%</f>
        <v>118.91</v>
      </c>
      <c r="F16" s="95">
        <f>+TOTAL!F16*BENEF!$V16%</f>
        <v>119.38</v>
      </c>
      <c r="G16" s="95">
        <f>+TOTAL!G16*BENEF!$V16%</f>
        <v>170.14</v>
      </c>
      <c r="H16" s="95">
        <f>+TOTAL!H16*BENEF!$V16%</f>
        <v>148.04999999999998</v>
      </c>
      <c r="I16" s="95">
        <f>+TOTAL!I16*BENEF!$V16%</f>
        <v>123.13999999999999</v>
      </c>
      <c r="J16" s="95">
        <f>+TOTAL!J16*BENEF!$V16%</f>
        <v>138.17999999999998</v>
      </c>
      <c r="K16" s="95">
        <f>+TOTAL!K16*BENEF!$V16%</f>
        <v>163.56</v>
      </c>
      <c r="L16" s="95">
        <f>+TOTAL!L16*BENEF!$V16%</f>
        <v>166.38</v>
      </c>
      <c r="M16" s="95">
        <f>+TOTAL!M16*BENEF!$V16%</f>
        <v>150.39999999999998</v>
      </c>
      <c r="N16" s="95">
        <f>+TOTAL!N16*BENEF!$V16%</f>
        <v>111.86</v>
      </c>
      <c r="O16" s="95">
        <f>+TOTAL!O16*BENEF!$V16%</f>
        <v>90.71</v>
      </c>
      <c r="P16" s="95">
        <f>+TOTAL!P16*BENEF!$V16%</f>
        <v>76.14</v>
      </c>
      <c r="Q16" s="95">
        <f>+TOTAL!Q16*BENEF!$V16%</f>
        <v>61.56999999999999</v>
      </c>
      <c r="R16" s="96">
        <f>+TOTAL!R16*BENEF!$V16%</f>
        <v>79.42999999999999</v>
      </c>
      <c r="S16" s="26">
        <f t="shared" si="0"/>
        <v>2113.59</v>
      </c>
      <c r="T16" s="126">
        <f t="shared" si="1"/>
        <v>395.74</v>
      </c>
      <c r="U16" s="126">
        <f t="shared" si="2"/>
        <v>1717.85</v>
      </c>
      <c r="V16" s="66">
        <v>47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6" ht="16.5" customHeight="1" thickTop="1">
      <c r="A17" s="6" t="s">
        <v>27</v>
      </c>
      <c r="B17" s="91">
        <f>+TOTAL!B17*BENEF!$V17%</f>
        <v>7145.184000000001</v>
      </c>
      <c r="C17" s="91">
        <f>+TOTAL!C17*BENEF!$V17%</f>
        <v>7287.816000000001</v>
      </c>
      <c r="D17" s="91">
        <f>+TOTAL!D17*BENEF!$V17%</f>
        <v>6695.214000000001</v>
      </c>
      <c r="E17" s="91">
        <f>+TOTAL!E17*BENEF!$V17%</f>
        <v>6718.137000000001</v>
      </c>
      <c r="F17" s="91">
        <f>+TOTAL!F17*BENEF!$V17%</f>
        <v>6679.932000000001</v>
      </c>
      <c r="G17" s="91">
        <f>+TOTAL!G17*BENEF!$V17%</f>
        <v>7373.5650000000005</v>
      </c>
      <c r="H17" s="91">
        <f>+TOTAL!H17*BENEF!$V17%</f>
        <v>6571.260000000001</v>
      </c>
      <c r="I17" s="91">
        <f>+TOTAL!I17*BENEF!$V17%</f>
        <v>6090.726000000001</v>
      </c>
      <c r="J17" s="91">
        <f>+TOTAL!J17*BENEF!$V17%</f>
        <v>6294.486000000001</v>
      </c>
      <c r="K17" s="91">
        <f>+TOTAL!K17*BENEF!$V17%</f>
        <v>5964.225</v>
      </c>
      <c r="L17" s="91">
        <f>+TOTAL!L17*BENEF!$V17%</f>
        <v>6287.694</v>
      </c>
      <c r="M17" s="91">
        <f>+TOTAL!M17*BENEF!$V17%</f>
        <v>5515.953</v>
      </c>
      <c r="N17" s="91">
        <f>+TOTAL!N17*BENEF!$V17%</f>
        <v>4510.737</v>
      </c>
      <c r="O17" s="91">
        <f>+TOTAL!O17*BENEF!$V17%</f>
        <v>3424.8660000000004</v>
      </c>
      <c r="P17" s="91">
        <f>+TOTAL!P17*BENEF!$V17%</f>
        <v>2794.9080000000004</v>
      </c>
      <c r="Q17" s="91">
        <f>+TOTAL!Q17*BENEF!$V17%</f>
        <v>2097.03</v>
      </c>
      <c r="R17" s="92">
        <f>+TOTAL!R17*BENEF!$V17%</f>
        <v>3018.195</v>
      </c>
      <c r="S17" s="27">
        <f t="shared" si="0"/>
        <v>94469.928</v>
      </c>
      <c r="T17" s="127">
        <f t="shared" si="1"/>
        <v>21128.214000000004</v>
      </c>
      <c r="U17" s="127">
        <f t="shared" si="2"/>
        <v>73341.714</v>
      </c>
      <c r="V17" s="128">
        <v>84.9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1:46" ht="11.25">
      <c r="A18" s="54" t="s">
        <v>28</v>
      </c>
      <c r="B18" s="94">
        <f>+TOTAL!B18*BENEF!$V18%</f>
        <v>200.30399999999997</v>
      </c>
      <c r="C18" s="94">
        <f>+TOTAL!C18*BENEF!$V18%</f>
        <v>235.87199999999999</v>
      </c>
      <c r="D18" s="94">
        <f>+TOTAL!D18*BENEF!$V18%</f>
        <v>269.568</v>
      </c>
      <c r="E18" s="94">
        <f>+TOTAL!E18*BENEF!$V18%</f>
        <v>202.176</v>
      </c>
      <c r="F18" s="94">
        <f>+TOTAL!F18*BENEF!$V18%</f>
        <v>210.6</v>
      </c>
      <c r="G18" s="94">
        <f>+TOTAL!G18*BENEF!$V18%</f>
        <v>245.23199999999997</v>
      </c>
      <c r="H18" s="94">
        <f>+TOTAL!H18*BENEF!$V18%</f>
        <v>253.65599999999998</v>
      </c>
      <c r="I18" s="94">
        <f>+TOTAL!I18*BENEF!$V18%</f>
        <v>215.27999999999997</v>
      </c>
      <c r="J18" s="94">
        <f>+TOTAL!J18*BENEF!$V18%</f>
        <v>243.35999999999999</v>
      </c>
      <c r="K18" s="94">
        <f>+TOTAL!K18*BENEF!$V18%</f>
        <v>259.272</v>
      </c>
      <c r="L18" s="94">
        <f>+TOTAL!L18*BENEF!$V18%</f>
        <v>298.584</v>
      </c>
      <c r="M18" s="94">
        <f>+TOTAL!M18*BENEF!$V18%</f>
        <v>293.904</v>
      </c>
      <c r="N18" s="94">
        <f>+TOTAL!N18*BENEF!$V18%</f>
        <v>287.352</v>
      </c>
      <c r="O18" s="94">
        <f>+TOTAL!O18*BENEF!$V18%</f>
        <v>211.536</v>
      </c>
      <c r="P18" s="94">
        <f>+TOTAL!P18*BENEF!$V18%</f>
        <v>217.152</v>
      </c>
      <c r="Q18" s="94">
        <f>+TOTAL!Q18*BENEF!$V18%</f>
        <v>161.928</v>
      </c>
      <c r="R18" s="52">
        <f>+TOTAL!R18*BENEF!$V18%</f>
        <v>198.432</v>
      </c>
      <c r="S18" s="26">
        <f t="shared" si="0"/>
        <v>4004.207999999999</v>
      </c>
      <c r="T18" s="53">
        <f t="shared" si="1"/>
        <v>705.7439999999999</v>
      </c>
      <c r="U18" s="53">
        <f t="shared" si="2"/>
        <v>3298.4639999999995</v>
      </c>
      <c r="V18" s="65">
        <v>93.6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46" ht="11.25">
      <c r="A19" s="54" t="s">
        <v>29</v>
      </c>
      <c r="B19" s="94">
        <f>+TOTAL!B19*BENEF!$V19%</f>
        <v>2136.1119999999996</v>
      </c>
      <c r="C19" s="94">
        <f>+TOTAL!C19*BENEF!$V19%</f>
        <v>2145.272</v>
      </c>
      <c r="D19" s="94">
        <f>+TOTAL!D19*BENEF!$V19%</f>
        <v>1983.1399999999999</v>
      </c>
      <c r="E19" s="94">
        <f>+TOTAL!E19*BENEF!$V19%</f>
        <v>1930.012</v>
      </c>
      <c r="F19" s="94">
        <f>+TOTAL!F19*BENEF!$V19%</f>
        <v>1881.464</v>
      </c>
      <c r="G19" s="94">
        <f>+TOTAL!G19*BENEF!$V19%</f>
        <v>1989.552</v>
      </c>
      <c r="H19" s="94">
        <f>+TOTAL!H19*BENEF!$V19%</f>
        <v>1783.4519999999998</v>
      </c>
      <c r="I19" s="94">
        <f>+TOTAL!I19*BENEF!$V19%</f>
        <v>1756.888</v>
      </c>
      <c r="J19" s="94">
        <f>+TOTAL!J19*BENEF!$V19%</f>
        <v>1823.7559999999999</v>
      </c>
      <c r="K19" s="94">
        <f>+TOTAL!K19*BENEF!$V19%</f>
        <v>1980.3919999999998</v>
      </c>
      <c r="L19" s="94">
        <f>+TOTAL!L19*BENEF!$V19%</f>
        <v>1973.0639999999999</v>
      </c>
      <c r="M19" s="94">
        <f>+TOTAL!M19*BENEF!$V19%</f>
        <v>1715.668</v>
      </c>
      <c r="N19" s="94">
        <f>+TOTAL!N19*BENEF!$V19%</f>
        <v>1341.9399999999998</v>
      </c>
      <c r="O19" s="94">
        <f>+TOTAL!O19*BENEF!$V19%</f>
        <v>1065.308</v>
      </c>
      <c r="P19" s="94">
        <f>+TOTAL!P19*BENEF!$V19%</f>
        <v>959.0519999999999</v>
      </c>
      <c r="Q19" s="94">
        <f>+TOTAL!Q19*BENEF!$V19%</f>
        <v>737.38</v>
      </c>
      <c r="R19" s="52">
        <f>+TOTAL!R19*BENEF!$V19%</f>
        <v>965.4639999999999</v>
      </c>
      <c r="S19" s="26">
        <f t="shared" si="0"/>
        <v>28167.916</v>
      </c>
      <c r="T19" s="53">
        <f t="shared" si="1"/>
        <v>6264.523999999999</v>
      </c>
      <c r="U19" s="53">
        <f t="shared" si="2"/>
        <v>21903.392</v>
      </c>
      <c r="V19" s="65">
        <v>91.6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ht="11.25">
      <c r="A20" s="54" t="s">
        <v>30</v>
      </c>
      <c r="B20" s="94">
        <f>+TOTAL!B20*BENEF!$V20%</f>
        <v>588.225</v>
      </c>
      <c r="C20" s="94">
        <f>+TOTAL!C20*BENEF!$V20%</f>
        <v>642.114</v>
      </c>
      <c r="D20" s="94">
        <f>+TOTAL!D20*BENEF!$V20%</f>
        <v>620.862</v>
      </c>
      <c r="E20" s="94">
        <f>+TOTAL!E20*BENEF!$V20%</f>
        <v>507.012</v>
      </c>
      <c r="F20" s="94">
        <f>+TOTAL!F20*BENEF!$V20%</f>
        <v>491.073</v>
      </c>
      <c r="G20" s="94">
        <f>+TOTAL!G20*BENEF!$V20%</f>
        <v>588.225</v>
      </c>
      <c r="H20" s="94">
        <f>+TOTAL!H20*BENEF!$V20%</f>
        <v>585.189</v>
      </c>
      <c r="I20" s="94">
        <f>+TOTAL!I20*BENEF!$V20%</f>
        <v>629.211</v>
      </c>
      <c r="J20" s="94">
        <f>+TOTAL!J20*BENEF!$V20%</f>
        <v>725.604</v>
      </c>
      <c r="K20" s="94">
        <f>+TOTAL!K20*BENEF!$V20%</f>
        <v>726.363</v>
      </c>
      <c r="L20" s="94">
        <f>+TOTAL!L20*BENEF!$V20%</f>
        <v>782.529</v>
      </c>
      <c r="M20" s="94">
        <f>+TOTAL!M20*BENEF!$V20%</f>
        <v>692.967</v>
      </c>
      <c r="N20" s="94">
        <f>+TOTAL!N20*BENEF!$V20%</f>
        <v>618.585</v>
      </c>
      <c r="O20" s="94">
        <f>+TOTAL!O20*BENEF!$V20%</f>
        <v>532.818</v>
      </c>
      <c r="P20" s="94">
        <f>+TOTAL!P20*BENEF!$V20%</f>
        <v>444.015</v>
      </c>
      <c r="Q20" s="94">
        <f>+TOTAL!Q20*BENEF!$V20%</f>
        <v>416.69100000000003</v>
      </c>
      <c r="R20" s="52">
        <f>+TOTAL!R20*BENEF!$V20%</f>
        <v>519.915</v>
      </c>
      <c r="S20" s="26">
        <f t="shared" si="0"/>
        <v>10111.398000000001</v>
      </c>
      <c r="T20" s="53">
        <f t="shared" si="1"/>
        <v>1851.201</v>
      </c>
      <c r="U20" s="53">
        <f t="shared" si="2"/>
        <v>8260.197</v>
      </c>
      <c r="V20" s="65">
        <v>75.9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12" thickBot="1">
      <c r="A21" s="54" t="s">
        <v>31</v>
      </c>
      <c r="B21" s="95">
        <f>+TOTAL!B21*BENEF!$V21%</f>
        <v>832.8649999999999</v>
      </c>
      <c r="C21" s="95">
        <f>+TOTAL!C21*BENEF!$V21%</f>
        <v>911.2399999999999</v>
      </c>
      <c r="D21" s="95">
        <f>+TOTAL!D21*BENEF!$V21%</f>
        <v>852.7199999999999</v>
      </c>
      <c r="E21" s="95">
        <f>+TOTAL!E21*BENEF!$V21%</f>
        <v>745.0849999999999</v>
      </c>
      <c r="F21" s="95">
        <f>+TOTAL!F21*BENEF!$V21%</f>
        <v>651.035</v>
      </c>
      <c r="G21" s="95">
        <f>+TOTAL!G21*BENEF!$V21%</f>
        <v>780.6149999999999</v>
      </c>
      <c r="H21" s="95">
        <f>+TOTAL!H21*BENEF!$V21%</f>
        <v>764.9399999999999</v>
      </c>
      <c r="I21" s="95">
        <f>+TOTAL!I21*BENEF!$V21%</f>
        <v>703.285</v>
      </c>
      <c r="J21" s="95">
        <f>+TOTAL!J21*BENEF!$V21%</f>
        <v>745.0849999999999</v>
      </c>
      <c r="K21" s="95">
        <f>+TOTAL!K21*BENEF!$V21%</f>
        <v>725.2299999999999</v>
      </c>
      <c r="L21" s="95">
        <f>+TOTAL!L21*BENEF!$V21%</f>
        <v>738.8149999999999</v>
      </c>
      <c r="M21" s="95">
        <f>+TOTAL!M21*BENEF!$V21%</f>
        <v>682.385</v>
      </c>
      <c r="N21" s="95">
        <f>+TOTAL!N21*BENEF!$V21%</f>
        <v>606.0999999999999</v>
      </c>
      <c r="O21" s="95">
        <f>+TOTAL!O21*BENEF!$V21%</f>
        <v>562.2099999999999</v>
      </c>
      <c r="P21" s="95">
        <f>+TOTAL!P21*BENEF!$V21%</f>
        <v>423.22499999999997</v>
      </c>
      <c r="Q21" s="95">
        <f>+TOTAL!Q21*BENEF!$V21%</f>
        <v>317.67999999999995</v>
      </c>
      <c r="R21" s="96">
        <f>+TOTAL!R21*BENEF!$V21%</f>
        <v>406.505</v>
      </c>
      <c r="S21" s="26">
        <f t="shared" si="0"/>
        <v>11449.019999999999</v>
      </c>
      <c r="T21" s="126">
        <f t="shared" si="1"/>
        <v>2596.825</v>
      </c>
      <c r="U21" s="126">
        <f t="shared" si="2"/>
        <v>8852.194999999998</v>
      </c>
      <c r="V21" s="66">
        <v>104.5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12" thickTop="1">
      <c r="A22" s="6" t="s">
        <v>32</v>
      </c>
      <c r="B22" s="91">
        <f>+TOTAL!B22*BENEF!$V22%</f>
        <v>1499.3550000000002</v>
      </c>
      <c r="C22" s="91">
        <f>+TOTAL!C22*BENEF!$V22%</f>
        <v>1635.66</v>
      </c>
      <c r="D22" s="91">
        <f>+TOTAL!D22*BENEF!$V22%</f>
        <v>1590.9240000000002</v>
      </c>
      <c r="E22" s="91">
        <f>+TOTAL!E22*BENEF!$V22%</f>
        <v>1486.074</v>
      </c>
      <c r="F22" s="91">
        <f>+TOTAL!F22*BENEF!$V22%</f>
        <v>1186.902</v>
      </c>
      <c r="G22" s="91">
        <f>+TOTAL!G22*BENEF!$V22%</f>
        <v>1495.8600000000001</v>
      </c>
      <c r="H22" s="91">
        <f>+TOTAL!H22*BENEF!$V22%</f>
        <v>1476.2880000000002</v>
      </c>
      <c r="I22" s="91">
        <f>+TOTAL!I22*BENEF!$V22%</f>
        <v>1351.8660000000002</v>
      </c>
      <c r="J22" s="91">
        <f>+TOTAL!J22*BENEF!$V22%</f>
        <v>1317.6150000000002</v>
      </c>
      <c r="K22" s="91">
        <f>+TOTAL!K22*BENEF!$V22%</f>
        <v>1474.89</v>
      </c>
      <c r="L22" s="91">
        <f>+TOTAL!L22*BENEF!$V22%</f>
        <v>1471.3950000000002</v>
      </c>
      <c r="M22" s="91">
        <f>+TOTAL!M22*BENEF!$V22%</f>
        <v>1418.97</v>
      </c>
      <c r="N22" s="91">
        <f>+TOTAL!N22*BENEF!$V22%</f>
        <v>1144.2630000000001</v>
      </c>
      <c r="O22" s="91">
        <f>+TOTAL!O22*BENEF!$V22%</f>
        <v>990.4830000000001</v>
      </c>
      <c r="P22" s="91">
        <f>+TOTAL!P22*BENEF!$V22%</f>
        <v>757.7160000000001</v>
      </c>
      <c r="Q22" s="91">
        <f>+TOTAL!Q22*BENEF!$V22%</f>
        <v>548.0160000000001</v>
      </c>
      <c r="R22" s="92">
        <f>+TOTAL!R22*BENEF!$V22%</f>
        <v>716.475</v>
      </c>
      <c r="S22" s="27">
        <f t="shared" si="0"/>
        <v>21562.752</v>
      </c>
      <c r="T22" s="51">
        <f t="shared" si="1"/>
        <v>4725.939</v>
      </c>
      <c r="U22" s="51">
        <f t="shared" si="2"/>
        <v>16836.813000000002</v>
      </c>
      <c r="V22" s="64">
        <v>69.9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11.25">
      <c r="A23" s="54" t="s">
        <v>33</v>
      </c>
      <c r="B23" s="94">
        <f>+TOTAL!B23*BENEF!$V23%</f>
        <v>1256.0659999999998</v>
      </c>
      <c r="C23" s="94">
        <f>+TOTAL!C23*BENEF!$V23%</f>
        <v>1401.4979999999998</v>
      </c>
      <c r="D23" s="94">
        <f>+TOTAL!D23*BENEF!$V23%</f>
        <v>1293.11</v>
      </c>
      <c r="E23" s="94">
        <f>+TOTAL!E23*BENEF!$V23%</f>
        <v>1115.436</v>
      </c>
      <c r="F23" s="94">
        <f>+TOTAL!F23*BENEF!$V23%</f>
        <v>1140.1319999999998</v>
      </c>
      <c r="G23" s="94">
        <f>+TOTAL!G23*BENEF!$V23%</f>
        <v>1588.09</v>
      </c>
      <c r="H23" s="94">
        <f>+TOTAL!H23*BENEF!$V23%</f>
        <v>1618.274</v>
      </c>
      <c r="I23" s="94">
        <f>+TOTAL!I23*BENEF!$V23%</f>
        <v>1475.5859999999998</v>
      </c>
      <c r="J23" s="94">
        <f>+TOTAL!J23*BENEF!$V23%</f>
        <v>1530.466</v>
      </c>
      <c r="K23" s="94">
        <f>+TOTAL!K23*BENEF!$V23%</f>
        <v>1510.572</v>
      </c>
      <c r="L23" s="94">
        <f>+TOTAL!L23*BENEF!$V23%</f>
        <v>1425.5079999999998</v>
      </c>
      <c r="M23" s="94">
        <f>+TOTAL!M23*BENEF!$V23%</f>
        <v>1232.742</v>
      </c>
      <c r="N23" s="94">
        <f>+TOTAL!N23*BENEF!$V23%</f>
        <v>1019.396</v>
      </c>
      <c r="O23" s="94">
        <f>+TOTAL!O23*BENEF!$V23%</f>
        <v>808.108</v>
      </c>
      <c r="P23" s="94">
        <f>+TOTAL!P23*BENEF!$V23%</f>
        <v>653.7579999999999</v>
      </c>
      <c r="Q23" s="94">
        <f>+TOTAL!Q23*BENEF!$V23%</f>
        <v>456.18999999999994</v>
      </c>
      <c r="R23" s="52">
        <f>+TOTAL!R23*BENEF!$V23%</f>
        <v>607.1099999999999</v>
      </c>
      <c r="S23" s="26">
        <f t="shared" si="0"/>
        <v>20132.041999999998</v>
      </c>
      <c r="T23" s="53">
        <f t="shared" si="1"/>
        <v>3950.673999999999</v>
      </c>
      <c r="U23" s="53">
        <f t="shared" si="2"/>
        <v>16181.368</v>
      </c>
      <c r="V23" s="65">
        <v>68.6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ht="11.25">
      <c r="A24" s="54" t="s">
        <v>34</v>
      </c>
      <c r="B24" s="94">
        <f>+TOTAL!B24*BENEF!$V24%</f>
        <v>915.552</v>
      </c>
      <c r="C24" s="94">
        <f>+TOTAL!C24*BENEF!$V24%</f>
        <v>974.304</v>
      </c>
      <c r="D24" s="94">
        <f>+TOTAL!D24*BENEF!$V24%</f>
        <v>851.292</v>
      </c>
      <c r="E24" s="94">
        <f>+TOTAL!E24*BENEF!$V24%</f>
        <v>745.4159999999999</v>
      </c>
      <c r="F24" s="94">
        <f>+TOTAL!F24*BENEF!$V24%</f>
        <v>856.8</v>
      </c>
      <c r="G24" s="94">
        <f>+TOTAL!G24*BENEF!$V24%</f>
        <v>1018.98</v>
      </c>
      <c r="H24" s="94">
        <f>+TOTAL!H24*BENEF!$V24%</f>
        <v>995.112</v>
      </c>
      <c r="I24" s="94">
        <f>+TOTAL!I24*BENEF!$V24%</f>
        <v>863.532</v>
      </c>
      <c r="J24" s="94">
        <f>+TOTAL!J24*BENEF!$V24%</f>
        <v>861.696</v>
      </c>
      <c r="K24" s="94">
        <f>+TOTAL!K24*BENEF!$V24%</f>
        <v>840.888</v>
      </c>
      <c r="L24" s="94">
        <f>+TOTAL!L24*BENEF!$V24%</f>
        <v>923.508</v>
      </c>
      <c r="M24" s="94">
        <f>+TOTAL!M24*BENEF!$V24%</f>
        <v>860.472</v>
      </c>
      <c r="N24" s="94">
        <f>+TOTAL!N24*BENEF!$V24%</f>
        <v>673.812</v>
      </c>
      <c r="O24" s="94">
        <f>+TOTAL!O24*BENEF!$V24%</f>
        <v>528.156</v>
      </c>
      <c r="P24" s="94">
        <f>+TOTAL!P24*BENEF!$V24%</f>
        <v>432.072</v>
      </c>
      <c r="Q24" s="94">
        <f>+TOTAL!Q24*BENEF!$V24%</f>
        <v>334.764</v>
      </c>
      <c r="R24" s="52">
        <f>+TOTAL!R24*BENEF!$V24%</f>
        <v>409.428</v>
      </c>
      <c r="S24" s="26">
        <f t="shared" si="0"/>
        <v>13085.784</v>
      </c>
      <c r="T24" s="53">
        <f t="shared" si="1"/>
        <v>2741.148</v>
      </c>
      <c r="U24" s="53">
        <f t="shared" si="2"/>
        <v>10344.635999999999</v>
      </c>
      <c r="V24" s="65">
        <v>61.2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ht="11.25">
      <c r="A25" s="54" t="s">
        <v>35</v>
      </c>
      <c r="B25" s="94">
        <f>+TOTAL!B25*BENEF!$V25%</f>
        <v>496.96099999999996</v>
      </c>
      <c r="C25" s="94">
        <f>+TOTAL!C25*BENEF!$V25%</f>
        <v>550.712</v>
      </c>
      <c r="D25" s="94">
        <f>+TOTAL!D25*BENEF!$V25%</f>
        <v>517.707</v>
      </c>
      <c r="E25" s="94">
        <f>+TOTAL!E25*BENEF!$V25%</f>
        <v>430.95099999999996</v>
      </c>
      <c r="F25" s="94">
        <f>+TOTAL!F25*BENEF!$V25%</f>
        <v>446.039</v>
      </c>
      <c r="G25" s="94">
        <f>+TOTAL!G25*BENEF!$V25%</f>
        <v>523.365</v>
      </c>
      <c r="H25" s="94">
        <f>+TOTAL!H25*BENEF!$V25%</f>
        <v>455.469</v>
      </c>
      <c r="I25" s="94">
        <f>+TOTAL!I25*BENEF!$V25%</f>
        <v>497.904</v>
      </c>
      <c r="J25" s="94">
        <f>+TOTAL!J25*BENEF!$V25%</f>
        <v>539.396</v>
      </c>
      <c r="K25" s="94">
        <f>+TOTAL!K25*BENEF!$V25%</f>
        <v>562.028</v>
      </c>
      <c r="L25" s="94">
        <f>+TOTAL!L25*BENEF!$V25%</f>
        <v>672.3589999999999</v>
      </c>
      <c r="M25" s="94">
        <f>+TOTAL!M25*BENEF!$V25%</f>
        <v>625.209</v>
      </c>
      <c r="N25" s="94">
        <f>+TOTAL!N25*BENEF!$V25%</f>
        <v>539.396</v>
      </c>
      <c r="O25" s="94">
        <f>+TOTAL!O25*BENEF!$V25%</f>
        <v>484.702</v>
      </c>
      <c r="P25" s="94">
        <f>+TOTAL!P25*BENEF!$V25%</f>
        <v>364.941</v>
      </c>
      <c r="Q25" s="94">
        <f>+TOTAL!Q25*BENEF!$V25%</f>
        <v>352.68199999999996</v>
      </c>
      <c r="R25" s="52">
        <f>+TOTAL!R25*BENEF!$V25%</f>
        <v>514.8779999999999</v>
      </c>
      <c r="S25" s="26">
        <f t="shared" si="0"/>
        <v>8574.698999999999</v>
      </c>
      <c r="T25" s="53">
        <f t="shared" si="1"/>
        <v>1565.38</v>
      </c>
      <c r="U25" s="53">
        <f t="shared" si="2"/>
        <v>7009.3189999999995</v>
      </c>
      <c r="V25" s="65">
        <v>94.3</v>
      </c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22" ht="12" thickBot="1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9"/>
      <c r="T26" s="13"/>
      <c r="U26" s="14"/>
      <c r="V26" s="12"/>
    </row>
    <row r="27" spans="1:22" ht="12.75" customHeight="1">
      <c r="A27" s="144" t="s">
        <v>74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</row>
    <row r="28" spans="2:19" ht="11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22" s="24" customFormat="1" ht="18.75" customHeight="1" thickBot="1">
      <c r="A29" s="124" t="s">
        <v>2</v>
      </c>
      <c r="B29" s="122" t="s">
        <v>3</v>
      </c>
      <c r="C29" s="124" t="s">
        <v>4</v>
      </c>
      <c r="D29" s="124" t="s">
        <v>5</v>
      </c>
      <c r="E29" s="124" t="s">
        <v>6</v>
      </c>
      <c r="F29" s="122" t="s">
        <v>7</v>
      </c>
      <c r="G29" s="124" t="s">
        <v>8</v>
      </c>
      <c r="H29" s="124" t="s">
        <v>9</v>
      </c>
      <c r="I29" s="124" t="s">
        <v>10</v>
      </c>
      <c r="J29" s="122" t="s">
        <v>11</v>
      </c>
      <c r="K29" s="124" t="s">
        <v>12</v>
      </c>
      <c r="L29" s="124" t="s">
        <v>13</v>
      </c>
      <c r="M29" s="124" t="s">
        <v>14</v>
      </c>
      <c r="N29" s="124" t="s">
        <v>15</v>
      </c>
      <c r="O29" s="122" t="s">
        <v>16</v>
      </c>
      <c r="P29" s="124" t="s">
        <v>17</v>
      </c>
      <c r="Q29" s="124" t="s">
        <v>18</v>
      </c>
      <c r="R29" s="122" t="s">
        <v>19</v>
      </c>
      <c r="S29" s="124" t="s">
        <v>20</v>
      </c>
      <c r="T29" s="130" t="s">
        <v>38</v>
      </c>
      <c r="U29" s="130" t="s">
        <v>39</v>
      </c>
      <c r="V29" s="129" t="s">
        <v>37</v>
      </c>
    </row>
    <row r="30" spans="1:22" ht="18.75" customHeight="1" thickTop="1">
      <c r="A30" s="121" t="s">
        <v>21</v>
      </c>
      <c r="B30" s="123">
        <f>+TOTAL!B30*BENEF!$V30%</f>
        <v>5120.438999999999</v>
      </c>
      <c r="C30" s="123">
        <f>+TOTAL!C30*BENEF!$V30%</f>
        <v>5544.701999999999</v>
      </c>
      <c r="D30" s="123">
        <f>+TOTAL!D30*BENEF!$V30%</f>
        <v>5003.307</v>
      </c>
      <c r="E30" s="123">
        <f>+TOTAL!E30*BENEF!$V30%</f>
        <v>5770.794</v>
      </c>
      <c r="F30" s="123">
        <f>+TOTAL!F30*BENEF!$V30%</f>
        <v>6687.419999999999</v>
      </c>
      <c r="G30" s="123">
        <f>+TOTAL!G30*BENEF!$V30%</f>
        <v>6207.315</v>
      </c>
      <c r="H30" s="123">
        <f>+TOTAL!H30*BENEF!$V30%</f>
        <v>5303.628</v>
      </c>
      <c r="I30" s="123">
        <f>+TOTAL!I30*BENEF!$V30%</f>
        <v>5200.797</v>
      </c>
      <c r="J30" s="123">
        <f>+TOTAL!J30*BENEF!$V30%</f>
        <v>5333.592</v>
      </c>
      <c r="K30" s="123">
        <f>+TOTAL!K30*BENEF!$V30%</f>
        <v>5208.968999999999</v>
      </c>
      <c r="L30" s="123">
        <f>+TOTAL!L30*BENEF!$V30%</f>
        <v>5097.285</v>
      </c>
      <c r="M30" s="123">
        <f>+TOTAL!M30*BENEF!$V30%</f>
        <v>4587.897</v>
      </c>
      <c r="N30" s="123">
        <f>+TOTAL!N30*BENEF!$V30%</f>
        <v>3814.9619999999995</v>
      </c>
      <c r="O30" s="123">
        <f>+TOTAL!O30*BENEF!$V30%</f>
        <v>2982.7799999999997</v>
      </c>
      <c r="P30" s="123">
        <f>+TOTAL!P30*BENEF!$V30%</f>
        <v>2370.5609999999997</v>
      </c>
      <c r="Q30" s="123">
        <f>+TOTAL!Q30*BENEF!$V30%</f>
        <v>1722.2489999999998</v>
      </c>
      <c r="R30" s="50">
        <f>+TOTAL!R30*BENEF!$V30%</f>
        <v>2506.761</v>
      </c>
      <c r="S30" s="25">
        <f aca="true" t="shared" si="3" ref="S30:S44">SUM(B30:R30)</f>
        <v>78463.45799999998</v>
      </c>
      <c r="T30" s="51">
        <f>SUM(B30:D30)</f>
        <v>15668.448</v>
      </c>
      <c r="U30" s="51">
        <f>SUM(E30:R30)</f>
        <v>62795.00999999998</v>
      </c>
      <c r="V30" s="65">
        <v>68.1</v>
      </c>
    </row>
    <row r="31" spans="1:22" ht="11.25">
      <c r="A31" s="54" t="s">
        <v>22</v>
      </c>
      <c r="B31" s="94">
        <f>+TOTAL!B31*BENEF!$V31%</f>
        <v>32.333</v>
      </c>
      <c r="C31" s="94">
        <f>+TOTAL!C31*BENEF!$V31%</f>
        <v>38.842999999999996</v>
      </c>
      <c r="D31" s="94">
        <f>+TOTAL!D31*BENEF!$V31%</f>
        <v>31.682</v>
      </c>
      <c r="E31" s="94">
        <f>+TOTAL!E31*BENEF!$V31%</f>
        <v>24.955</v>
      </c>
      <c r="F31" s="94">
        <f>+TOTAL!F31*BENEF!$V31%</f>
        <v>26.691</v>
      </c>
      <c r="G31" s="94">
        <f>+TOTAL!G31*BENEF!$V31%</f>
        <v>30.38</v>
      </c>
      <c r="H31" s="94">
        <f>+TOTAL!H31*BENEF!$V31%</f>
        <v>27.776</v>
      </c>
      <c r="I31" s="94">
        <f>+TOTAL!I31*BENEF!$V31%</f>
        <v>27.559</v>
      </c>
      <c r="J31" s="94">
        <f>+TOTAL!J31*BENEF!$V31%</f>
        <v>30.597</v>
      </c>
      <c r="K31" s="94">
        <f>+TOTAL!K31*BENEF!$V31%</f>
        <v>24.738</v>
      </c>
      <c r="L31" s="94">
        <f>+TOTAL!L31*BENEF!$V31%</f>
        <v>31.465</v>
      </c>
      <c r="M31" s="94">
        <f>+TOTAL!M31*BENEF!$V31%</f>
        <v>28.21</v>
      </c>
      <c r="N31" s="94">
        <f>+TOTAL!N31*BENEF!$V31%</f>
        <v>22.785</v>
      </c>
      <c r="O31" s="94">
        <f>+TOTAL!O31*BENEF!$V31%</f>
        <v>21.483</v>
      </c>
      <c r="P31" s="94">
        <f>+TOTAL!P31*BENEF!$V31%</f>
        <v>12.586</v>
      </c>
      <c r="Q31" s="94">
        <f>+TOTAL!Q31*BENEF!$V31%</f>
        <v>9.548</v>
      </c>
      <c r="R31" s="52">
        <f>+TOTAL!R31*BENEF!$V31%</f>
        <v>13.454</v>
      </c>
      <c r="S31" s="26">
        <f>SUM(B31:R31)</f>
        <v>435.085</v>
      </c>
      <c r="T31" s="53">
        <f aca="true" t="shared" si="4" ref="T31:T44">SUM(B31:D31)</f>
        <v>102.85799999999999</v>
      </c>
      <c r="U31" s="53">
        <f aca="true" t="shared" si="5" ref="U31:U44">SUM(E31:R31)</f>
        <v>332.22700000000003</v>
      </c>
      <c r="V31" s="65">
        <v>21.7</v>
      </c>
    </row>
    <row r="32" spans="1:22" ht="11.25">
      <c r="A32" s="54" t="s">
        <v>23</v>
      </c>
      <c r="B32" s="94">
        <f>+TOTAL!B32*BENEF!$V32%</f>
        <v>6113.7699999999995</v>
      </c>
      <c r="C32" s="94">
        <f>+TOTAL!C32*BENEF!$V32%</f>
        <v>6261.678</v>
      </c>
      <c r="D32" s="94">
        <f>+TOTAL!D32*BENEF!$V32%</f>
        <v>5575.987999999999</v>
      </c>
      <c r="E32" s="94">
        <f>+TOTAL!E32*BENEF!$V32%</f>
        <v>6046.996</v>
      </c>
      <c r="F32" s="94">
        <f>+TOTAL!F32*BENEF!$V32%</f>
        <v>6635.755999999999</v>
      </c>
      <c r="G32" s="94">
        <f>+TOTAL!G32*BENEF!$V32%</f>
        <v>6788.69</v>
      </c>
      <c r="H32" s="94">
        <f>+TOTAL!H32*BENEF!$V32%</f>
        <v>6052.74</v>
      </c>
      <c r="I32" s="94">
        <f>+TOTAL!I32*BENEF!$V32%</f>
        <v>5741.846</v>
      </c>
      <c r="J32" s="94">
        <f>+TOTAL!J32*BENEF!$V32%</f>
        <v>5642.762</v>
      </c>
      <c r="K32" s="94">
        <f>+TOTAL!K32*BENEF!$V32%</f>
        <v>5519.9839999999995</v>
      </c>
      <c r="L32" s="94">
        <f>+TOTAL!L32*BENEF!$V32%</f>
        <v>5530.754</v>
      </c>
      <c r="M32" s="94">
        <f>+TOTAL!M32*BENEF!$V32%</f>
        <v>4868.758</v>
      </c>
      <c r="N32" s="94">
        <f>+TOTAL!N32*BENEF!$V32%</f>
        <v>4151.476</v>
      </c>
      <c r="O32" s="94">
        <f>+TOTAL!O32*BENEF!$V32%</f>
        <v>3090.99</v>
      </c>
      <c r="P32" s="94">
        <f>+TOTAL!P32*BENEF!$V32%</f>
        <v>2399.556</v>
      </c>
      <c r="Q32" s="94">
        <f>+TOTAL!Q32*BENEF!$V32%</f>
        <v>1741.868</v>
      </c>
      <c r="R32" s="52">
        <f>+TOTAL!R32*BENEF!$V32%</f>
        <v>2458.432</v>
      </c>
      <c r="S32" s="26">
        <f t="shared" si="3"/>
        <v>84622.044</v>
      </c>
      <c r="T32" s="53">
        <f t="shared" si="4"/>
        <v>17951.436</v>
      </c>
      <c r="U32" s="53">
        <f t="shared" si="5"/>
        <v>66670.608</v>
      </c>
      <c r="V32" s="65">
        <v>71.8</v>
      </c>
    </row>
    <row r="33" spans="1:22" ht="11.25">
      <c r="A33" s="54" t="s">
        <v>24</v>
      </c>
      <c r="B33" s="94">
        <f>+TOTAL!B33*BENEF!$V33%</f>
        <v>274.94399999999996</v>
      </c>
      <c r="C33" s="94">
        <f>+TOTAL!C33*BENEF!$V33%</f>
        <v>316.472</v>
      </c>
      <c r="D33" s="94">
        <f>+TOTAL!D33*BENEF!$V33%</f>
        <v>273.512</v>
      </c>
      <c r="E33" s="94">
        <f>+TOTAL!E33*BENEF!$V33%</f>
        <v>234.84799999999998</v>
      </c>
      <c r="F33" s="94">
        <f>+TOTAL!F33*BENEF!$V33%</f>
        <v>267.068</v>
      </c>
      <c r="G33" s="94">
        <f>+TOTAL!G33*BENEF!$V33%</f>
        <v>297.856</v>
      </c>
      <c r="H33" s="94">
        <f>+TOTAL!H33*BENEF!$V33%</f>
        <v>243.44</v>
      </c>
      <c r="I33" s="94">
        <f>+TOTAL!I33*BENEF!$V33%</f>
        <v>212.652</v>
      </c>
      <c r="J33" s="94">
        <f>+TOTAL!J33*BENEF!$V33%</f>
        <v>252.03199999999998</v>
      </c>
      <c r="K33" s="94">
        <f>+TOTAL!K33*BENEF!$V33%</f>
        <v>287.832</v>
      </c>
      <c r="L33" s="94">
        <f>+TOTAL!L33*BENEF!$V33%</f>
        <v>279.95599999999996</v>
      </c>
      <c r="M33" s="94">
        <f>+TOTAL!M33*BENEF!$V33%</f>
        <v>254.896</v>
      </c>
      <c r="N33" s="94">
        <f>+TOTAL!N33*BENEF!$V33%</f>
        <v>184.72799999999998</v>
      </c>
      <c r="O33" s="94">
        <f>+TOTAL!O33*BENEF!$V33%</f>
        <v>179.71599999999998</v>
      </c>
      <c r="P33" s="94">
        <f>+TOTAL!P33*BENEF!$V33%</f>
        <v>143.2</v>
      </c>
      <c r="Q33" s="94">
        <f>+TOTAL!Q33*BENEF!$V33%</f>
        <v>112.41199999999999</v>
      </c>
      <c r="R33" s="52">
        <f>+TOTAL!R33*BENEF!$V33%</f>
        <v>140.33599999999998</v>
      </c>
      <c r="S33" s="26">
        <f t="shared" si="3"/>
        <v>3955.8999999999996</v>
      </c>
      <c r="T33" s="53">
        <f t="shared" si="4"/>
        <v>864.9279999999999</v>
      </c>
      <c r="U33" s="53">
        <f t="shared" si="5"/>
        <v>3090.9719999999998</v>
      </c>
      <c r="V33" s="65">
        <v>71.6</v>
      </c>
    </row>
    <row r="34" spans="1:22" ht="11.25">
      <c r="A34" s="54" t="s">
        <v>25</v>
      </c>
      <c r="B34" s="94">
        <f>+TOTAL!B34*BENEF!$V34%</f>
        <v>691.506</v>
      </c>
      <c r="C34" s="94">
        <f>+TOTAL!C34*BENEF!$V34%</f>
        <v>794.088</v>
      </c>
      <c r="D34" s="94">
        <f>+TOTAL!D34*BENEF!$V34%</f>
        <v>718.812</v>
      </c>
      <c r="E34" s="94">
        <f>+TOTAL!E34*BENEF!$V34%</f>
        <v>708.48</v>
      </c>
      <c r="F34" s="94">
        <f>+TOTAL!F34*BENEF!$V34%</f>
        <v>690.768</v>
      </c>
      <c r="G34" s="94">
        <f>+TOTAL!G34*BENEF!$V34%</f>
        <v>780.066</v>
      </c>
      <c r="H34" s="94">
        <f>+TOTAL!H34*BENEF!$V34%</f>
        <v>702.576</v>
      </c>
      <c r="I34" s="94">
        <f>+TOTAL!I34*BENEF!$V34%</f>
        <v>673.794</v>
      </c>
      <c r="J34" s="94">
        <f>+TOTAL!J34*BENEF!$V34%</f>
        <v>696.672</v>
      </c>
      <c r="K34" s="94">
        <f>+TOTAL!K34*BENEF!$V34%</f>
        <v>707.742</v>
      </c>
      <c r="L34" s="94">
        <f>+TOTAL!L34*BENEF!$V34%</f>
        <v>704.79</v>
      </c>
      <c r="M34" s="94">
        <f>+TOTAL!M34*BENEF!$V34%</f>
        <v>610.326</v>
      </c>
      <c r="N34" s="94">
        <f>+TOTAL!N34*BENEF!$V34%</f>
        <v>487.08</v>
      </c>
      <c r="O34" s="94">
        <f>+TOTAL!O34*BENEF!$V34%</f>
        <v>397.044</v>
      </c>
      <c r="P34" s="94">
        <f>+TOTAL!P34*BENEF!$V34%</f>
        <v>326.93399999999997</v>
      </c>
      <c r="Q34" s="94">
        <f>+TOTAL!Q34*BENEF!$V34%</f>
        <v>280.44</v>
      </c>
      <c r="R34" s="52">
        <f>+TOTAL!R34*BENEF!$V34%</f>
        <v>345.384</v>
      </c>
      <c r="S34" s="26">
        <f t="shared" si="3"/>
        <v>10316.502</v>
      </c>
      <c r="T34" s="53">
        <f t="shared" si="4"/>
        <v>2204.406</v>
      </c>
      <c r="U34" s="53">
        <f t="shared" si="5"/>
        <v>8112.096</v>
      </c>
      <c r="V34" s="65">
        <v>73.8</v>
      </c>
    </row>
    <row r="35" spans="1:22" ht="12" thickBot="1">
      <c r="A35" s="54" t="s">
        <v>26</v>
      </c>
      <c r="B35" s="95">
        <f>+TOTAL!B35*BENEF!$V35%</f>
        <v>66.693</v>
      </c>
      <c r="C35" s="95">
        <f>+TOTAL!C35*BENEF!$V35%</f>
        <v>72.369</v>
      </c>
      <c r="D35" s="95">
        <f>+TOTAL!D35*BENEF!$V35%</f>
        <v>65.274</v>
      </c>
      <c r="E35" s="95">
        <f>+TOTAL!E35*BENEF!$V35%</f>
        <v>57.705999999999996</v>
      </c>
      <c r="F35" s="95">
        <f>+TOTAL!F35*BENEF!$V35%</f>
        <v>60.544</v>
      </c>
      <c r="G35" s="95">
        <f>+TOTAL!G35*BENEF!$V35%</f>
        <v>85.613</v>
      </c>
      <c r="H35" s="95">
        <f>+TOTAL!H35*BENEF!$V35%</f>
        <v>81.829</v>
      </c>
      <c r="I35" s="95">
        <f>+TOTAL!I35*BENEF!$V35%</f>
        <v>61.016999999999996</v>
      </c>
      <c r="J35" s="95">
        <f>+TOTAL!J35*BENEF!$V35%</f>
        <v>65.274</v>
      </c>
      <c r="K35" s="95">
        <f>+TOTAL!K35*BENEF!$V35%</f>
        <v>81.829</v>
      </c>
      <c r="L35" s="95">
        <f>+TOTAL!L35*BENEF!$V35%</f>
        <v>96.49199999999999</v>
      </c>
      <c r="M35" s="95">
        <f>+TOTAL!M35*BENEF!$V35%</f>
        <v>65.274</v>
      </c>
      <c r="N35" s="95">
        <f>+TOTAL!N35*BENEF!$V35%</f>
        <v>49.192</v>
      </c>
      <c r="O35" s="95">
        <f>+TOTAL!O35*BENEF!$V35%</f>
        <v>43.516</v>
      </c>
      <c r="P35" s="95">
        <f>+TOTAL!P35*BENEF!$V35%</f>
        <v>41.150999999999996</v>
      </c>
      <c r="Q35" s="95">
        <f>+TOTAL!Q35*BENEF!$V35%</f>
        <v>28.38</v>
      </c>
      <c r="R35" s="96">
        <f>+TOTAL!R35*BENEF!$V35%</f>
        <v>45.408</v>
      </c>
      <c r="S35" s="26">
        <f t="shared" si="3"/>
        <v>1067.561</v>
      </c>
      <c r="T35" s="126">
        <f t="shared" si="4"/>
        <v>204.336</v>
      </c>
      <c r="U35" s="126">
        <f t="shared" si="5"/>
        <v>863.2249999999999</v>
      </c>
      <c r="V35" s="66">
        <v>47.3</v>
      </c>
    </row>
    <row r="36" spans="1:22" ht="18" customHeight="1" thickTop="1">
      <c r="A36" s="6" t="s">
        <v>27</v>
      </c>
      <c r="B36" s="91">
        <f>+TOTAL!B36*BENEF!$V36%</f>
        <v>3318.518</v>
      </c>
      <c r="C36" s="91">
        <f>+TOTAL!C36*BENEF!$V36%</f>
        <v>3436.632</v>
      </c>
      <c r="D36" s="91">
        <f>+TOTAL!D36*BENEF!$V36%</f>
        <v>3108.987</v>
      </c>
      <c r="E36" s="91">
        <f>+TOTAL!E36*BENEF!$V36%</f>
        <v>3198.786</v>
      </c>
      <c r="F36" s="91">
        <f>+TOTAL!F36*BENEF!$V36%</f>
        <v>3206.067</v>
      </c>
      <c r="G36" s="91">
        <f>+TOTAL!G36*BENEF!$V36%</f>
        <v>3607.331</v>
      </c>
      <c r="H36" s="91">
        <f>+TOTAL!H36*BENEF!$V36%</f>
        <v>3335.507</v>
      </c>
      <c r="I36" s="91">
        <f>+TOTAL!I36*BENEF!$V36%</f>
        <v>3113.032</v>
      </c>
      <c r="J36" s="91">
        <f>+TOTAL!J36*BENEF!$V36%</f>
        <v>3155.909</v>
      </c>
      <c r="K36" s="91">
        <f>+TOTAL!K36*BENEF!$V36%</f>
        <v>3016.7610000000004</v>
      </c>
      <c r="L36" s="91">
        <f>+TOTAL!L36*BENEF!$V36%</f>
        <v>3232.764</v>
      </c>
      <c r="M36" s="91">
        <f>+TOTAL!M36*BENEF!$V36%</f>
        <v>2715.0040000000004</v>
      </c>
      <c r="N36" s="91">
        <f>+TOTAL!N36*BENEF!$V36%</f>
        <v>2246.5930000000003</v>
      </c>
      <c r="O36" s="91">
        <f>+TOTAL!O36*BENEF!$V36%</f>
        <v>1709.4170000000001</v>
      </c>
      <c r="P36" s="91">
        <f>+TOTAL!P36*BENEF!$V36%</f>
        <v>1431.121</v>
      </c>
      <c r="Q36" s="91">
        <f>+TOTAL!Q36*BENEF!$V36%</f>
        <v>1084.8690000000001</v>
      </c>
      <c r="R36" s="92">
        <f>+TOTAL!R36*BENEF!$V36%</f>
        <v>1723.979</v>
      </c>
      <c r="S36" s="27">
        <f t="shared" si="3"/>
        <v>46641.277</v>
      </c>
      <c r="T36" s="127">
        <f t="shared" si="4"/>
        <v>9864.136999999999</v>
      </c>
      <c r="U36" s="127">
        <f t="shared" si="5"/>
        <v>36777.14000000001</v>
      </c>
      <c r="V36" s="64">
        <v>80.9</v>
      </c>
    </row>
    <row r="37" spans="1:22" ht="11.25">
      <c r="A37" s="54" t="s">
        <v>28</v>
      </c>
      <c r="B37" s="94">
        <f>+TOTAL!B37*BENEF!$V37%</f>
        <v>110.41</v>
      </c>
      <c r="C37" s="94">
        <f>+TOTAL!C37*BENEF!$V37%</f>
        <v>116.745</v>
      </c>
      <c r="D37" s="94">
        <f>+TOTAL!D37*BENEF!$V37%</f>
        <v>121.27000000000001</v>
      </c>
      <c r="E37" s="94">
        <f>+TOTAL!E37*BENEF!$V37%</f>
        <v>95.93</v>
      </c>
      <c r="F37" s="94">
        <f>+TOTAL!F37*BENEF!$V37%</f>
        <v>97.74000000000001</v>
      </c>
      <c r="G37" s="94">
        <f>+TOTAL!G37*BENEF!$V37%</f>
        <v>117.65</v>
      </c>
      <c r="H37" s="94">
        <f>+TOTAL!H37*BENEF!$V37%</f>
        <v>118.555</v>
      </c>
      <c r="I37" s="94">
        <f>+TOTAL!I37*BENEF!$V37%</f>
        <v>100.455</v>
      </c>
      <c r="J37" s="94">
        <f>+TOTAL!J37*BENEF!$V37%</f>
        <v>119.46000000000001</v>
      </c>
      <c r="K37" s="94">
        <f>+TOTAL!K37*BENEF!$V37%</f>
        <v>122.175</v>
      </c>
      <c r="L37" s="94">
        <f>+TOTAL!L37*BENEF!$V37%</f>
        <v>142.085</v>
      </c>
      <c r="M37" s="94">
        <f>+TOTAL!M37*BENEF!$V37%</f>
        <v>134.845</v>
      </c>
      <c r="N37" s="94">
        <f>+TOTAL!N37*BENEF!$V37%</f>
        <v>127.605</v>
      </c>
      <c r="O37" s="94">
        <f>+TOTAL!O37*BENEF!$V37%</f>
        <v>109.50500000000001</v>
      </c>
      <c r="P37" s="94">
        <f>+TOTAL!P37*BENEF!$V37%</f>
        <v>112.22</v>
      </c>
      <c r="Q37" s="94">
        <f>+TOTAL!Q37*BENEF!$V37%</f>
        <v>83.26</v>
      </c>
      <c r="R37" s="52">
        <f>+TOTAL!R37*BENEF!$V37%</f>
        <v>106.79</v>
      </c>
      <c r="S37" s="26">
        <f t="shared" si="3"/>
        <v>1936.7000000000003</v>
      </c>
      <c r="T37" s="53">
        <f t="shared" si="4"/>
        <v>348.425</v>
      </c>
      <c r="U37" s="53">
        <f t="shared" si="5"/>
        <v>1588.275</v>
      </c>
      <c r="V37" s="65">
        <v>90.5</v>
      </c>
    </row>
    <row r="38" spans="1:22" ht="11.25">
      <c r="A38" s="54" t="s">
        <v>29</v>
      </c>
      <c r="B38" s="94">
        <f>+TOTAL!B38*BENEF!$V38%</f>
        <v>988.1189999999999</v>
      </c>
      <c r="C38" s="94">
        <f>+TOTAL!C38*BENEF!$V38%</f>
        <v>1038.0149999999999</v>
      </c>
      <c r="D38" s="94">
        <f>+TOTAL!D38*BENEF!$V38%</f>
        <v>928.4219999999999</v>
      </c>
      <c r="E38" s="94">
        <f>+TOTAL!E38*BENEF!$V38%</f>
        <v>908.8199999999999</v>
      </c>
      <c r="F38" s="94">
        <f>+TOTAL!F38*BENEF!$V38%</f>
        <v>922.185</v>
      </c>
      <c r="G38" s="94">
        <f>+TOTAL!G38*BENEF!$V38%</f>
        <v>1019.3039999999999</v>
      </c>
      <c r="H38" s="94">
        <f>+TOTAL!H38*BENEF!$V38%</f>
        <v>917.7299999999999</v>
      </c>
      <c r="I38" s="94">
        <f>+TOTAL!I38*BENEF!$V38%</f>
        <v>891.8909999999998</v>
      </c>
      <c r="J38" s="94">
        <f>+TOTAL!J38*BENEF!$V38%</f>
        <v>924.858</v>
      </c>
      <c r="K38" s="94">
        <f>+TOTAL!K38*BENEF!$V38%</f>
        <v>964.9529999999999</v>
      </c>
      <c r="L38" s="94">
        <f>+TOTAL!L38*BENEF!$V38%</f>
        <v>946.2419999999998</v>
      </c>
      <c r="M38" s="94">
        <f>+TOTAL!M38*BENEF!$V38%</f>
        <v>838.4309999999999</v>
      </c>
      <c r="N38" s="94">
        <f>+TOTAL!N38*BENEF!$V38%</f>
        <v>616.5719999999999</v>
      </c>
      <c r="O38" s="94">
        <f>+TOTAL!O38*BENEF!$V38%</f>
        <v>508.76099999999997</v>
      </c>
      <c r="P38" s="94">
        <f>+TOTAL!P38*BENEF!$V38%</f>
        <v>469.55699999999996</v>
      </c>
      <c r="Q38" s="94">
        <f>+TOTAL!Q38*BENEF!$V38%</f>
        <v>364.419</v>
      </c>
      <c r="R38" s="52">
        <f>+TOTAL!R38*BENEF!$V38%</f>
        <v>545.2919999999999</v>
      </c>
      <c r="S38" s="26">
        <f t="shared" si="3"/>
        <v>13793.571</v>
      </c>
      <c r="T38" s="53">
        <f t="shared" si="4"/>
        <v>2954.5559999999996</v>
      </c>
      <c r="U38" s="53">
        <f t="shared" si="5"/>
        <v>10839.015</v>
      </c>
      <c r="V38" s="65">
        <v>89.1</v>
      </c>
    </row>
    <row r="39" spans="1:22" ht="11.25">
      <c r="A39" s="54" t="s">
        <v>30</v>
      </c>
      <c r="B39" s="94">
        <f>+TOTAL!B39*BENEF!$V39%</f>
        <v>285.387</v>
      </c>
      <c r="C39" s="94">
        <f>+TOTAL!C39*BENEF!$V39%</f>
        <v>314.001</v>
      </c>
      <c r="D39" s="94">
        <f>+TOTAL!D39*BENEF!$V39%</f>
        <v>300.447</v>
      </c>
      <c r="E39" s="94">
        <f>+TOTAL!E39*BENEF!$V39%</f>
        <v>248.49</v>
      </c>
      <c r="F39" s="94">
        <f>+TOTAL!F39*BENEF!$V39%</f>
        <v>241.713</v>
      </c>
      <c r="G39" s="94">
        <f>+TOTAL!G39*BENEF!$V39%</f>
        <v>283.128</v>
      </c>
      <c r="H39" s="94">
        <f>+TOTAL!H39*BENEF!$V39%</f>
        <v>295.929</v>
      </c>
      <c r="I39" s="94">
        <f>+TOTAL!I39*BENEF!$V39%</f>
        <v>320.778</v>
      </c>
      <c r="J39" s="94">
        <f>+TOTAL!J39*BENEF!$V39%</f>
        <v>338.097</v>
      </c>
      <c r="K39" s="94">
        <f>+TOTAL!K39*BENEF!$V39%</f>
        <v>339.603</v>
      </c>
      <c r="L39" s="94">
        <f>+TOTAL!L39*BENEF!$V39%</f>
        <v>375.747</v>
      </c>
      <c r="M39" s="94">
        <f>+TOTAL!M39*BENEF!$V39%</f>
        <v>341.109</v>
      </c>
      <c r="N39" s="94">
        <f>+TOTAL!N39*BENEF!$V39%</f>
        <v>301.2</v>
      </c>
      <c r="O39" s="94">
        <f>+TOTAL!O39*BENEF!$V39%</f>
        <v>283.128</v>
      </c>
      <c r="P39" s="94">
        <f>+TOTAL!P39*BENEF!$V39%</f>
        <v>220.629</v>
      </c>
      <c r="Q39" s="94">
        <f>+TOTAL!Q39*BENEF!$V39%</f>
        <v>220.629</v>
      </c>
      <c r="R39" s="52">
        <f>+TOTAL!R39*BENEF!$V39%</f>
        <v>309.483</v>
      </c>
      <c r="S39" s="26">
        <f t="shared" si="3"/>
        <v>5019.497999999999</v>
      </c>
      <c r="T39" s="53">
        <f t="shared" si="4"/>
        <v>899.8349999999999</v>
      </c>
      <c r="U39" s="53">
        <f t="shared" si="5"/>
        <v>4119.663</v>
      </c>
      <c r="V39" s="65">
        <v>75.3</v>
      </c>
    </row>
    <row r="40" spans="1:22" ht="12" thickBot="1">
      <c r="A40" s="54" t="s">
        <v>31</v>
      </c>
      <c r="B40" s="95">
        <f>+TOTAL!B40*BENEF!$V40%</f>
        <v>392.03</v>
      </c>
      <c r="C40" s="95">
        <f>+TOTAL!C40*BENEF!$V40%</f>
        <v>407.79</v>
      </c>
      <c r="D40" s="95">
        <f>+TOTAL!D40*BENEF!$V40%</f>
        <v>394.985</v>
      </c>
      <c r="E40" s="95">
        <f>+TOTAL!E40*BENEF!$V40%</f>
        <v>359.525</v>
      </c>
      <c r="F40" s="95">
        <f>+TOTAL!F40*BENEF!$V40%</f>
        <v>302.395</v>
      </c>
      <c r="G40" s="95">
        <f>+TOTAL!G40*BENEF!$V40%</f>
        <v>391.045</v>
      </c>
      <c r="H40" s="95">
        <f>+TOTAL!H40*BENEF!$V40%</f>
        <v>378.24</v>
      </c>
      <c r="I40" s="95">
        <f>+TOTAL!I40*BENEF!$V40%</f>
        <v>331.945</v>
      </c>
      <c r="J40" s="95">
        <f>+TOTAL!J40*BENEF!$V40%</f>
        <v>382.18</v>
      </c>
      <c r="K40" s="95">
        <f>+TOTAL!K40*BENEF!$V40%</f>
        <v>344.75</v>
      </c>
      <c r="L40" s="95">
        <f>+TOTAL!L40*BENEF!$V40%</f>
        <v>336.87</v>
      </c>
      <c r="M40" s="95">
        <f>+TOTAL!M40*BENEF!$V40%</f>
        <v>322.09499999999997</v>
      </c>
      <c r="N40" s="95">
        <f>+TOTAL!N40*BENEF!$V40%</f>
        <v>277.77</v>
      </c>
      <c r="O40" s="95">
        <f>+TOTAL!O40*BENEF!$V40%</f>
        <v>265.95</v>
      </c>
      <c r="P40" s="95">
        <f>+TOTAL!P40*BENEF!$V40%</f>
        <v>184.195</v>
      </c>
      <c r="Q40" s="95">
        <f>+TOTAL!Q40*BENEF!$V40%</f>
        <v>138.885</v>
      </c>
      <c r="R40" s="96">
        <f>+TOTAL!R40*BENEF!$V40%</f>
        <v>210.79</v>
      </c>
      <c r="S40" s="26">
        <f t="shared" si="3"/>
        <v>5421.4400000000005</v>
      </c>
      <c r="T40" s="126">
        <f t="shared" si="4"/>
        <v>1194.8049999999998</v>
      </c>
      <c r="U40" s="126">
        <f t="shared" si="5"/>
        <v>4226.634999999999</v>
      </c>
      <c r="V40" s="66">
        <v>98.5</v>
      </c>
    </row>
    <row r="41" spans="1:22" ht="12" thickTop="1">
      <c r="A41" s="6" t="s">
        <v>32</v>
      </c>
      <c r="B41" s="91">
        <f>+TOTAL!B41*BENEF!$V41%</f>
        <v>727.47</v>
      </c>
      <c r="C41" s="91">
        <f>+TOTAL!C41*BENEF!$V41%</f>
        <v>811.725</v>
      </c>
      <c r="D41" s="91">
        <f>+TOTAL!D41*BENEF!$V41%</f>
        <v>781.585</v>
      </c>
      <c r="E41" s="91">
        <f>+TOTAL!E41*BENEF!$V41%</f>
        <v>707.605</v>
      </c>
      <c r="F41" s="91">
        <f>+TOTAL!F41*BENEF!$V41%</f>
        <v>563.07</v>
      </c>
      <c r="G41" s="91">
        <f>+TOTAL!G41*BENEF!$V41%</f>
        <v>804.8750000000001</v>
      </c>
      <c r="H41" s="91">
        <f>+TOTAL!H41*BENEF!$V41%</f>
        <v>776.7900000000001</v>
      </c>
      <c r="I41" s="91">
        <f>+TOTAL!I41*BENEF!$V41%</f>
        <v>721.99</v>
      </c>
      <c r="J41" s="91">
        <f>+TOTAL!J41*BENEF!$V41%</f>
        <v>685.6850000000001</v>
      </c>
      <c r="K41" s="91">
        <f>+TOTAL!K41*BENEF!$V41%</f>
        <v>750.075</v>
      </c>
      <c r="L41" s="91">
        <f>+TOTAL!L41*BENEF!$V41%</f>
        <v>762.4050000000001</v>
      </c>
      <c r="M41" s="91">
        <f>+TOTAL!M41*BENEF!$V41%</f>
        <v>695.2750000000001</v>
      </c>
      <c r="N41" s="91">
        <f>+TOTAL!N41*BENEF!$V41%</f>
        <v>600.0600000000001</v>
      </c>
      <c r="O41" s="91">
        <f>+TOTAL!O41*BENEF!$V41%</f>
        <v>518.5450000000001</v>
      </c>
      <c r="P41" s="91">
        <f>+TOTAL!P41*BENEF!$V41%</f>
        <v>384.285</v>
      </c>
      <c r="Q41" s="91">
        <f>+TOTAL!Q41*BENEF!$V41%</f>
        <v>306.19500000000005</v>
      </c>
      <c r="R41" s="92">
        <f>+TOTAL!R41*BENEF!$V41%</f>
        <v>437.03000000000003</v>
      </c>
      <c r="S41" s="27">
        <f t="shared" si="3"/>
        <v>11034.665</v>
      </c>
      <c r="T41" s="51">
        <f t="shared" si="4"/>
        <v>2320.78</v>
      </c>
      <c r="U41" s="51">
        <f t="shared" si="5"/>
        <v>8713.885000000002</v>
      </c>
      <c r="V41" s="64">
        <v>68.5</v>
      </c>
    </row>
    <row r="42" spans="1:22" ht="11.25">
      <c r="A42" s="54" t="s">
        <v>33</v>
      </c>
      <c r="B42" s="94">
        <f>+TOTAL!B42*BENEF!$V42%</f>
        <v>550.368</v>
      </c>
      <c r="C42" s="94">
        <f>+TOTAL!C42*BENEF!$V42%</f>
        <v>627.12</v>
      </c>
      <c r="D42" s="94">
        <f>+TOTAL!D42*BENEF!$V42%</f>
        <v>559.728</v>
      </c>
      <c r="E42" s="94">
        <f>+TOTAL!E42*BENEF!$V42%</f>
        <v>481.104</v>
      </c>
      <c r="F42" s="94">
        <f>+TOTAL!F42*BENEF!$V42%</f>
        <v>481.728</v>
      </c>
      <c r="G42" s="94">
        <f>+TOTAL!G42*BENEF!$V42%</f>
        <v>659.568</v>
      </c>
      <c r="H42" s="94">
        <f>+TOTAL!H42*BENEF!$V42%</f>
        <v>660.192</v>
      </c>
      <c r="I42" s="94">
        <f>+TOTAL!I42*BENEF!$V42%</f>
        <v>579.696</v>
      </c>
      <c r="J42" s="94">
        <f>+TOTAL!J42*BENEF!$V42%</f>
        <v>610.272</v>
      </c>
      <c r="K42" s="94">
        <f>+TOTAL!K42*BENEF!$V42%</f>
        <v>590.304</v>
      </c>
      <c r="L42" s="94">
        <f>+TOTAL!L42*BENEF!$V42%</f>
        <v>572.832</v>
      </c>
      <c r="M42" s="94">
        <f>+TOTAL!M42*BENEF!$V42%</f>
        <v>497.328</v>
      </c>
      <c r="N42" s="94">
        <f>+TOTAL!N42*BENEF!$V42%</f>
        <v>435.552</v>
      </c>
      <c r="O42" s="94">
        <f>+TOTAL!O42*BENEF!$V42%</f>
        <v>358.176</v>
      </c>
      <c r="P42" s="94">
        <f>+TOTAL!P42*BENEF!$V42%</f>
        <v>303.264</v>
      </c>
      <c r="Q42" s="94">
        <f>+TOTAL!Q42*BENEF!$V42%</f>
        <v>227.136</v>
      </c>
      <c r="R42" s="52">
        <f>+TOTAL!R42*BENEF!$V42%</f>
        <v>313.872</v>
      </c>
      <c r="S42" s="26">
        <f t="shared" si="3"/>
        <v>8508.24</v>
      </c>
      <c r="T42" s="53">
        <f t="shared" si="4"/>
        <v>1737.216</v>
      </c>
      <c r="U42" s="53">
        <f t="shared" si="5"/>
        <v>6771.024</v>
      </c>
      <c r="V42" s="65">
        <v>62.4</v>
      </c>
    </row>
    <row r="43" spans="1:22" ht="11.25">
      <c r="A43" s="54" t="s">
        <v>34</v>
      </c>
      <c r="B43" s="94">
        <f>+TOTAL!B43*BENEF!$V43%</f>
        <v>413.488</v>
      </c>
      <c r="C43" s="94">
        <f>+TOTAL!C43*BENEF!$V43%</f>
        <v>468.78</v>
      </c>
      <c r="D43" s="94">
        <f>+TOTAL!D43*BENEF!$V43%</f>
        <v>385.241</v>
      </c>
      <c r="E43" s="94">
        <f>+TOTAL!E43*BENEF!$V43%</f>
        <v>341.368</v>
      </c>
      <c r="F43" s="94">
        <f>+TOTAL!F43*BENEF!$V43%</f>
        <v>382.837</v>
      </c>
      <c r="G43" s="94">
        <f>+TOTAL!G43*BENEF!$V43%</f>
        <v>481.401</v>
      </c>
      <c r="H43" s="94">
        <f>+TOTAL!H43*BENEF!$V43%</f>
        <v>449.548</v>
      </c>
      <c r="I43" s="94">
        <f>+TOTAL!I43*BENEF!$V43%</f>
        <v>426.109</v>
      </c>
      <c r="J43" s="94">
        <f>+TOTAL!J43*BENEF!$V43%</f>
        <v>421.301</v>
      </c>
      <c r="K43" s="94">
        <f>+TOTAL!K43*BENEF!$V43%</f>
        <v>381.034</v>
      </c>
      <c r="L43" s="94">
        <f>+TOTAL!L43*BENEF!$V43%</f>
        <v>431.518</v>
      </c>
      <c r="M43" s="94">
        <f>+TOTAL!M43*BENEF!$V43%</f>
        <v>417.695</v>
      </c>
      <c r="N43" s="94">
        <f>+TOTAL!N43*BENEF!$V43%</f>
        <v>323.33799999999997</v>
      </c>
      <c r="O43" s="94">
        <f>+TOTAL!O43*BENEF!$V43%</f>
        <v>255.42499999999998</v>
      </c>
      <c r="P43" s="94">
        <f>+TOTAL!P43*BENEF!$V43%</f>
        <v>226.577</v>
      </c>
      <c r="Q43" s="94">
        <f>+TOTAL!Q43*BENEF!$V43%</f>
        <v>167.679</v>
      </c>
      <c r="R43" s="52">
        <f>+TOTAL!R43*BENEF!$V43%</f>
        <v>229.582</v>
      </c>
      <c r="S43" s="26">
        <f t="shared" si="3"/>
        <v>6202.920999999999</v>
      </c>
      <c r="T43" s="53">
        <f t="shared" si="4"/>
        <v>1267.509</v>
      </c>
      <c r="U43" s="53">
        <f t="shared" si="5"/>
        <v>4935.412000000001</v>
      </c>
      <c r="V43" s="65">
        <v>60.1</v>
      </c>
    </row>
    <row r="44" spans="1:22" ht="11.25">
      <c r="A44" s="54" t="s">
        <v>35</v>
      </c>
      <c r="B44" s="94">
        <f>+TOTAL!B44*BENEF!$V44%</f>
        <v>214.654</v>
      </c>
      <c r="C44" s="94">
        <f>+TOTAL!C44*BENEF!$V44%</f>
        <v>231.507</v>
      </c>
      <c r="D44" s="94">
        <f>+TOTAL!D44*BENEF!$V44%</f>
        <v>243.038</v>
      </c>
      <c r="E44" s="94">
        <f>+TOTAL!E44*BENEF!$V44%</f>
        <v>189.818</v>
      </c>
      <c r="F44" s="94">
        <f>+TOTAL!F44*BENEF!$V44%</f>
        <v>188.931</v>
      </c>
      <c r="G44" s="94">
        <f>+TOTAL!G44*BENEF!$V44%</f>
        <v>243.925</v>
      </c>
      <c r="H44" s="94">
        <f>+TOTAL!H44*BENEF!$V44%</f>
        <v>219.976</v>
      </c>
      <c r="I44" s="94">
        <f>+TOTAL!I44*BENEF!$V44%</f>
        <v>248.36</v>
      </c>
      <c r="J44" s="94">
        <f>+TOTAL!J44*BENEF!$V44%</f>
        <v>255.45600000000002</v>
      </c>
      <c r="K44" s="94">
        <f>+TOTAL!K44*BENEF!$V44%</f>
        <v>253.68200000000002</v>
      </c>
      <c r="L44" s="94">
        <f>+TOTAL!L44*BENEF!$V44%</f>
        <v>313.998</v>
      </c>
      <c r="M44" s="94">
        <f>+TOTAL!M44*BENEF!$V44%</f>
        <v>297.145</v>
      </c>
      <c r="N44" s="94">
        <f>+TOTAL!N44*BENEF!$V44%</f>
        <v>241.264</v>
      </c>
      <c r="O44" s="94">
        <f>+TOTAL!O44*BENEF!$V44%</f>
        <v>215.541</v>
      </c>
      <c r="P44" s="94">
        <f>+TOTAL!P44*BENEF!$V44%</f>
        <v>172.965</v>
      </c>
      <c r="Q44" s="94">
        <f>+TOTAL!Q44*BENEF!$V44%</f>
        <v>176.513</v>
      </c>
      <c r="R44" s="52">
        <f>+TOTAL!R44*BENEF!$V44%</f>
        <v>250.13400000000001</v>
      </c>
      <c r="S44" s="26">
        <f t="shared" si="3"/>
        <v>3956.907000000001</v>
      </c>
      <c r="T44" s="53">
        <f t="shared" si="4"/>
        <v>689.1990000000001</v>
      </c>
      <c r="U44" s="53">
        <f t="shared" si="5"/>
        <v>3267.7080000000005</v>
      </c>
      <c r="V44" s="65">
        <v>88.7</v>
      </c>
    </row>
    <row r="45" spans="1:22" ht="12" thickBo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13"/>
      <c r="U45" s="14"/>
      <c r="V45" s="12"/>
    </row>
    <row r="46" spans="1:22" ht="12.75" customHeight="1">
      <c r="A46" s="145" t="s">
        <v>75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</row>
    <row r="47" spans="2:19" ht="11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22" s="24" customFormat="1" ht="18.75" customHeight="1" thickBot="1">
      <c r="A48" s="124" t="s">
        <v>2</v>
      </c>
      <c r="B48" s="122" t="s">
        <v>3</v>
      </c>
      <c r="C48" s="124" t="s">
        <v>4</v>
      </c>
      <c r="D48" s="124" t="s">
        <v>5</v>
      </c>
      <c r="E48" s="124" t="s">
        <v>6</v>
      </c>
      <c r="F48" s="122" t="s">
        <v>7</v>
      </c>
      <c r="G48" s="124" t="s">
        <v>8</v>
      </c>
      <c r="H48" s="124" t="s">
        <v>9</v>
      </c>
      <c r="I48" s="124" t="s">
        <v>10</v>
      </c>
      <c r="J48" s="122" t="s">
        <v>11</v>
      </c>
      <c r="K48" s="124" t="s">
        <v>12</v>
      </c>
      <c r="L48" s="124" t="s">
        <v>13</v>
      </c>
      <c r="M48" s="124" t="s">
        <v>14</v>
      </c>
      <c r="N48" s="124" t="s">
        <v>15</v>
      </c>
      <c r="O48" s="122" t="s">
        <v>16</v>
      </c>
      <c r="P48" s="124" t="s">
        <v>17</v>
      </c>
      <c r="Q48" s="124" t="s">
        <v>18</v>
      </c>
      <c r="R48" s="122" t="s">
        <v>19</v>
      </c>
      <c r="S48" s="124" t="s">
        <v>20</v>
      </c>
      <c r="T48" s="130" t="s">
        <v>38</v>
      </c>
      <c r="U48" s="130" t="s">
        <v>39</v>
      </c>
      <c r="V48" s="129" t="s">
        <v>37</v>
      </c>
    </row>
    <row r="49" spans="1:22" ht="18" customHeight="1" thickTop="1">
      <c r="A49" s="121" t="s">
        <v>21</v>
      </c>
      <c r="B49" s="123">
        <f>+TOTAL!B49*BENEF!$V49%</f>
        <v>6148.248</v>
      </c>
      <c r="C49" s="123">
        <f>+TOTAL!C49*BENEF!$V49%</f>
        <v>6429.159999999999</v>
      </c>
      <c r="D49" s="123">
        <f>+TOTAL!D49*BENEF!$V49%</f>
        <v>5992.271999999999</v>
      </c>
      <c r="E49" s="123">
        <f>+TOTAL!E49*BENEF!$V49%</f>
        <v>7092.639999999999</v>
      </c>
      <c r="F49" s="123">
        <f>+TOTAL!F49*BENEF!$V49%</f>
        <v>7640.495999999999</v>
      </c>
      <c r="G49" s="123">
        <f>+TOTAL!G49*BENEF!$V49%</f>
        <v>7010.383999999999</v>
      </c>
      <c r="H49" s="123">
        <f>+TOTAL!H49*BENEF!$V49%</f>
        <v>5729.208</v>
      </c>
      <c r="I49" s="123">
        <f>+TOTAL!I49*BENEF!$V49%</f>
        <v>5149.535999999999</v>
      </c>
      <c r="J49" s="123">
        <f>+TOTAL!J49*BENEF!$V49%</f>
        <v>5206.959999999999</v>
      </c>
      <c r="K49" s="123">
        <f>+TOTAL!K49*BENEF!$V49%</f>
        <v>5005.976</v>
      </c>
      <c r="L49" s="123">
        <f>+TOTAL!L49*BENEF!$V49%</f>
        <v>4939.24</v>
      </c>
      <c r="M49" s="123">
        <f>+TOTAL!M49*BENEF!$V49%</f>
        <v>4309.128</v>
      </c>
      <c r="N49" s="123">
        <f>+TOTAL!N49*BENEF!$V49%</f>
        <v>3553.3039999999996</v>
      </c>
      <c r="O49" s="123">
        <f>+TOTAL!O49*BENEF!$V49%</f>
        <v>2716.776</v>
      </c>
      <c r="P49" s="123">
        <f>+TOTAL!P49*BENEF!$V49%</f>
        <v>2106.8399999999997</v>
      </c>
      <c r="Q49" s="123">
        <f>+TOTAL!Q49*BENEF!$V49%</f>
        <v>1433.272</v>
      </c>
      <c r="R49" s="50">
        <f>+TOTAL!R49*BENEF!$V49%</f>
        <v>1665.2959999999998</v>
      </c>
      <c r="S49" s="25">
        <f aca="true" t="shared" si="6" ref="S49:S63">SUM(B49:R49)</f>
        <v>82128.73599999999</v>
      </c>
      <c r="T49" s="51">
        <f>SUM(B49:D49)</f>
        <v>18569.68</v>
      </c>
      <c r="U49" s="51">
        <f>SUM(E49:R49)</f>
        <v>63559.05599999998</v>
      </c>
      <c r="V49" s="65">
        <v>77.6</v>
      </c>
    </row>
    <row r="50" spans="1:22" ht="11.25">
      <c r="A50" s="54" t="s">
        <v>22</v>
      </c>
      <c r="B50" s="94">
        <f>+TOTAL!B50*BENEF!$V50%</f>
        <v>35.02</v>
      </c>
      <c r="C50" s="94">
        <f>+TOTAL!C50*BENEF!$V50%</f>
        <v>34.196000000000005</v>
      </c>
      <c r="D50" s="94">
        <f>+TOTAL!D50*BENEF!$V50%</f>
        <v>31.106</v>
      </c>
      <c r="E50" s="94">
        <f>+TOTAL!E50*BENEF!$V50%</f>
        <v>30.282000000000004</v>
      </c>
      <c r="F50" s="94">
        <f>+TOTAL!F50*BENEF!$V50%</f>
        <v>26.78</v>
      </c>
      <c r="G50" s="94">
        <f>+TOTAL!G50*BENEF!$V50%</f>
        <v>26.78</v>
      </c>
      <c r="H50" s="94">
        <f>+TOTAL!H50*BENEF!$V50%</f>
        <v>21.218</v>
      </c>
      <c r="I50" s="94">
        <f>+TOTAL!I50*BENEF!$V50%</f>
        <v>29.664</v>
      </c>
      <c r="J50" s="94">
        <f>+TOTAL!J50*BENEF!$V50%</f>
        <v>30.694000000000003</v>
      </c>
      <c r="K50" s="94">
        <f>+TOTAL!K50*BENEF!$V50%</f>
        <v>34.402</v>
      </c>
      <c r="L50" s="94">
        <f>+TOTAL!L50*BENEF!$V50%</f>
        <v>36.462</v>
      </c>
      <c r="M50" s="94">
        <f>+TOTAL!M50*BENEF!$V50%</f>
        <v>33.166000000000004</v>
      </c>
      <c r="N50" s="94">
        <f>+TOTAL!N50*BENEF!$V50%</f>
        <v>28.222</v>
      </c>
      <c r="O50" s="94">
        <f>+TOTAL!O50*BENEF!$V50%</f>
        <v>21.424000000000003</v>
      </c>
      <c r="P50" s="94">
        <f>+TOTAL!P50*BENEF!$V50%</f>
        <v>20.6</v>
      </c>
      <c r="Q50" s="94">
        <f>+TOTAL!Q50*BENEF!$V50%</f>
        <v>10.3</v>
      </c>
      <c r="R50" s="52">
        <f>+TOTAL!R50*BENEF!$V50%</f>
        <v>10.3</v>
      </c>
      <c r="S50" s="26">
        <f t="shared" si="6"/>
        <v>460.616</v>
      </c>
      <c r="T50" s="53">
        <f aca="true" t="shared" si="7" ref="T50:T63">SUM(B50:D50)</f>
        <v>100.322</v>
      </c>
      <c r="U50" s="53">
        <f aca="true" t="shared" si="8" ref="U50:U63">SUM(E50:R50)</f>
        <v>360.294</v>
      </c>
      <c r="V50" s="65">
        <v>20.6</v>
      </c>
    </row>
    <row r="51" spans="1:22" ht="11.25">
      <c r="A51" s="54" t="s">
        <v>23</v>
      </c>
      <c r="B51" s="94">
        <f>+TOTAL!B51*BENEF!$V51%</f>
        <v>7112.8</v>
      </c>
      <c r="C51" s="94">
        <f>+TOTAL!C51*BENEF!$V51%</f>
        <v>7276.8</v>
      </c>
      <c r="D51" s="94">
        <f>+TOTAL!D51*BENEF!$V51%</f>
        <v>6415.200000000001</v>
      </c>
      <c r="E51" s="94">
        <f>+TOTAL!E51*BENEF!$V51%</f>
        <v>6840</v>
      </c>
      <c r="F51" s="94">
        <f>+TOTAL!F51*BENEF!$V51%</f>
        <v>7288.8</v>
      </c>
      <c r="G51" s="94">
        <f>+TOTAL!G51*BENEF!$V51%</f>
        <v>7342.400000000001</v>
      </c>
      <c r="H51" s="94">
        <f>+TOTAL!H51*BENEF!$V51%</f>
        <v>6284</v>
      </c>
      <c r="I51" s="94">
        <f>+TOTAL!I51*BENEF!$V51%</f>
        <v>5617.6</v>
      </c>
      <c r="J51" s="94">
        <f>+TOTAL!J51*BENEF!$V51%</f>
        <v>5712.8</v>
      </c>
      <c r="K51" s="94">
        <f>+TOTAL!K51*BENEF!$V51%</f>
        <v>5519.200000000001</v>
      </c>
      <c r="L51" s="94">
        <f>+TOTAL!L51*BENEF!$V51%</f>
        <v>5306.400000000001</v>
      </c>
      <c r="M51" s="94">
        <f>+TOTAL!M51*BENEF!$V51%</f>
        <v>4680</v>
      </c>
      <c r="N51" s="94">
        <f>+TOTAL!N51*BENEF!$V51%</f>
        <v>4026.4</v>
      </c>
      <c r="O51" s="94">
        <f>+TOTAL!O51*BENEF!$V51%</f>
        <v>3019.2000000000003</v>
      </c>
      <c r="P51" s="94">
        <f>+TOTAL!P51*BENEF!$V51%</f>
        <v>2335.2000000000003</v>
      </c>
      <c r="Q51" s="94">
        <f>+TOTAL!Q51*BENEF!$V51%</f>
        <v>1479.2</v>
      </c>
      <c r="R51" s="52">
        <f>+TOTAL!R51*BENEF!$V51%</f>
        <v>1641.6000000000001</v>
      </c>
      <c r="S51" s="26">
        <f t="shared" si="6"/>
        <v>87897.59999999999</v>
      </c>
      <c r="T51" s="53">
        <f t="shared" si="7"/>
        <v>20804.800000000003</v>
      </c>
      <c r="U51" s="53">
        <f t="shared" si="8"/>
        <v>67092.8</v>
      </c>
      <c r="V51" s="65">
        <v>80</v>
      </c>
    </row>
    <row r="52" spans="1:22" ht="11.25">
      <c r="A52" s="54" t="s">
        <v>24</v>
      </c>
      <c r="B52" s="94">
        <f>+TOTAL!B52*BENEF!$V52%</f>
        <v>256.026</v>
      </c>
      <c r="C52" s="94">
        <f>+TOTAL!C52*BENEF!$V52%</f>
        <v>253.62199999999999</v>
      </c>
      <c r="D52" s="94">
        <f>+TOTAL!D52*BENEF!$V52%</f>
        <v>239.19799999999998</v>
      </c>
      <c r="E52" s="94">
        <f>+TOTAL!E52*BENEF!$V52%</f>
        <v>237.99599999999998</v>
      </c>
      <c r="F52" s="94">
        <f>+TOTAL!F52*BENEF!$V52%</f>
        <v>223.572</v>
      </c>
      <c r="G52" s="94">
        <f>+TOTAL!G52*BENEF!$V52%</f>
        <v>239.79899999999998</v>
      </c>
      <c r="H52" s="94">
        <f>+TOTAL!H52*BENEF!$V52%</f>
        <v>200.73399999999998</v>
      </c>
      <c r="I52" s="94">
        <f>+TOTAL!I52*BENEF!$V52%</f>
        <v>194.123</v>
      </c>
      <c r="J52" s="94">
        <f>+TOTAL!J52*BENEF!$V52%</f>
        <v>200.13299999999998</v>
      </c>
      <c r="K52" s="94">
        <f>+TOTAL!K52*BENEF!$V52%</f>
        <v>212.754</v>
      </c>
      <c r="L52" s="94">
        <f>+TOTAL!L52*BENEF!$V52%</f>
        <v>257.228</v>
      </c>
      <c r="M52" s="94">
        <f>+TOTAL!M52*BENEF!$V52%</f>
        <v>206.744</v>
      </c>
      <c r="N52" s="94">
        <f>+TOTAL!N52*BENEF!$V52%</f>
        <v>176.093</v>
      </c>
      <c r="O52" s="94">
        <f>+TOTAL!O52*BENEF!$V52%</f>
        <v>125.609</v>
      </c>
      <c r="P52" s="94">
        <f>+TOTAL!P52*BENEF!$V52%</f>
        <v>108.78099999999999</v>
      </c>
      <c r="Q52" s="94">
        <f>+TOTAL!Q52*BENEF!$V52%</f>
        <v>87.746</v>
      </c>
      <c r="R52" s="52">
        <f>+TOTAL!R52*BENEF!$V52%</f>
        <v>96.761</v>
      </c>
      <c r="S52" s="26">
        <f t="shared" si="6"/>
        <v>3316.919</v>
      </c>
      <c r="T52" s="53">
        <f t="shared" si="7"/>
        <v>748.846</v>
      </c>
      <c r="U52" s="53">
        <f t="shared" si="8"/>
        <v>2568.073</v>
      </c>
      <c r="V52" s="65">
        <v>60.1</v>
      </c>
    </row>
    <row r="53" spans="1:22" ht="11.25">
      <c r="A53" s="54" t="s">
        <v>25</v>
      </c>
      <c r="B53" s="94">
        <f>+TOTAL!B53*BENEF!$V53%</f>
        <v>770.6639999999999</v>
      </c>
      <c r="C53" s="94">
        <f>+TOTAL!C53*BENEF!$V53%</f>
        <v>884.136</v>
      </c>
      <c r="D53" s="94">
        <f>+TOTAL!D53*BENEF!$V53%</f>
        <v>771.4519999999999</v>
      </c>
      <c r="E53" s="94">
        <f>+TOTAL!E53*BENEF!$V53%</f>
        <v>780.1199999999999</v>
      </c>
      <c r="F53" s="94">
        <f>+TOTAL!F53*BENEF!$V53%</f>
        <v>763.5719999999999</v>
      </c>
      <c r="G53" s="94">
        <f>+TOTAL!G53*BENEF!$V53%</f>
        <v>813.2159999999999</v>
      </c>
      <c r="H53" s="94">
        <f>+TOTAL!H53*BENEF!$V53%</f>
        <v>728.9</v>
      </c>
      <c r="I53" s="94">
        <f>+TOTAL!I53*BENEF!$V53%</f>
        <v>643.7959999999999</v>
      </c>
      <c r="J53" s="94">
        <f>+TOTAL!J53*BENEF!$V53%</f>
        <v>728.112</v>
      </c>
      <c r="K53" s="94">
        <f>+TOTAL!K53*BENEF!$V53%</f>
        <v>746.2359999999999</v>
      </c>
      <c r="L53" s="94">
        <f>+TOTAL!L53*BENEF!$V53%</f>
        <v>756.4799999999999</v>
      </c>
      <c r="M53" s="94">
        <f>+TOTAL!M53*BENEF!$V53%</f>
        <v>650.0999999999999</v>
      </c>
      <c r="N53" s="94">
        <f>+TOTAL!N53*BENEF!$V53%</f>
        <v>568.1479999999999</v>
      </c>
      <c r="O53" s="94">
        <f>+TOTAL!O53*BENEF!$V53%</f>
        <v>388.484</v>
      </c>
      <c r="P53" s="94">
        <f>+TOTAL!P53*BENEF!$V53%</f>
        <v>333.32399999999996</v>
      </c>
      <c r="Q53" s="94">
        <f>+TOTAL!Q53*BENEF!$V53%</f>
        <v>234.03599999999997</v>
      </c>
      <c r="R53" s="52">
        <f>+TOTAL!R53*BENEF!$V53%</f>
        <v>307.32</v>
      </c>
      <c r="S53" s="26">
        <f t="shared" si="6"/>
        <v>10868.096</v>
      </c>
      <c r="T53" s="53">
        <f t="shared" si="7"/>
        <v>2426.2519999999995</v>
      </c>
      <c r="U53" s="53">
        <f t="shared" si="8"/>
        <v>8441.844</v>
      </c>
      <c r="V53" s="65">
        <v>78.8</v>
      </c>
    </row>
    <row r="54" spans="1:22" ht="12" thickBot="1">
      <c r="A54" s="54" t="s">
        <v>36</v>
      </c>
      <c r="B54" s="95">
        <f>+TOTAL!B54*BENEF!$V54%</f>
        <v>59.182</v>
      </c>
      <c r="C54" s="95">
        <f>+TOTAL!C54*BENEF!$V54%</f>
        <v>68.50200000000001</v>
      </c>
      <c r="D54" s="95">
        <f>+TOTAL!D54*BENEF!$V54%</f>
        <v>63.376000000000005</v>
      </c>
      <c r="E54" s="95">
        <f>+TOTAL!E54*BENEF!$V54%</f>
        <v>61.04600000000001</v>
      </c>
      <c r="F54" s="95">
        <f>+TOTAL!F54*BENEF!$V54%</f>
        <v>58.716</v>
      </c>
      <c r="G54" s="95">
        <f>+TOTAL!G54*BENEF!$V54%</f>
        <v>84.346</v>
      </c>
      <c r="H54" s="95">
        <f>+TOTAL!H54*BENEF!$V54%</f>
        <v>66.172</v>
      </c>
      <c r="I54" s="95">
        <f>+TOTAL!I54*BENEF!$V54%</f>
        <v>61.978</v>
      </c>
      <c r="J54" s="95">
        <f>+TOTAL!J54*BENEF!$V54%</f>
        <v>72.696</v>
      </c>
      <c r="K54" s="95">
        <f>+TOTAL!K54*BENEF!$V54%</f>
        <v>81.55000000000001</v>
      </c>
      <c r="L54" s="95">
        <f>+TOTAL!L54*BENEF!$V54%</f>
        <v>69.9</v>
      </c>
      <c r="M54" s="95">
        <f>+TOTAL!M54*BENEF!$V54%</f>
        <v>84.812</v>
      </c>
      <c r="N54" s="95">
        <f>+TOTAL!N54*BENEF!$V54%</f>
        <v>62.444</v>
      </c>
      <c r="O54" s="95">
        <f>+TOTAL!O54*BENEF!$V54%</f>
        <v>47.066</v>
      </c>
      <c r="P54" s="95">
        <f>+TOTAL!P54*BENEF!$V54%</f>
        <v>34.95</v>
      </c>
      <c r="Q54" s="95">
        <f>+TOTAL!Q54*BENEF!$V54%</f>
        <v>33.086</v>
      </c>
      <c r="R54" s="96">
        <f>+TOTAL!R54*BENEF!$V54%</f>
        <v>34.018</v>
      </c>
      <c r="S54" s="26">
        <f t="shared" si="6"/>
        <v>1043.8400000000001</v>
      </c>
      <c r="T54" s="126">
        <f t="shared" si="7"/>
        <v>191.06</v>
      </c>
      <c r="U54" s="126">
        <f t="shared" si="8"/>
        <v>852.7800000000001</v>
      </c>
      <c r="V54" s="66">
        <v>46.6</v>
      </c>
    </row>
    <row r="55" spans="1:22" ht="15.75" customHeight="1" thickTop="1">
      <c r="A55" s="6" t="s">
        <v>27</v>
      </c>
      <c r="B55" s="91">
        <f>+TOTAL!B55*BENEF!$V55%</f>
        <v>3830.832</v>
      </c>
      <c r="C55" s="91">
        <f>+TOTAL!C55*BENEF!$V55%</f>
        <v>3850.368</v>
      </c>
      <c r="D55" s="91">
        <f>+TOTAL!D55*BENEF!$V55%</f>
        <v>3590.184</v>
      </c>
      <c r="E55" s="91">
        <f>+TOTAL!E55*BENEF!$V55%</f>
        <v>3515.592</v>
      </c>
      <c r="F55" s="91">
        <f>+TOTAL!F55*BENEF!$V55%</f>
        <v>3467.64</v>
      </c>
      <c r="G55" s="91">
        <f>+TOTAL!G55*BENEF!$V55%</f>
        <v>3752.688</v>
      </c>
      <c r="H55" s="91">
        <f>+TOTAL!H55*BENEF!$V55%</f>
        <v>3211.896</v>
      </c>
      <c r="I55" s="91">
        <f>+TOTAL!I55*BENEF!$V55%</f>
        <v>2953.488</v>
      </c>
      <c r="J55" s="91">
        <f>+TOTAL!J55*BENEF!$V55%</f>
        <v>3119.544</v>
      </c>
      <c r="K55" s="91">
        <f>+TOTAL!K55*BENEF!$V55%</f>
        <v>2926.848</v>
      </c>
      <c r="L55" s="91">
        <f>+TOTAL!L55*BENEF!$V55%</f>
        <v>3028.08</v>
      </c>
      <c r="M55" s="91">
        <f>+TOTAL!M55*BENEF!$V55%</f>
        <v>2789.208</v>
      </c>
      <c r="N55" s="91">
        <f>+TOTAL!N55*BENEF!$V55%</f>
        <v>2251.968</v>
      </c>
      <c r="O55" s="91">
        <f>+TOTAL!O55*BENEF!$V55%</f>
        <v>1705.848</v>
      </c>
      <c r="P55" s="91">
        <f>+TOTAL!P55*BENEF!$V55%</f>
        <v>1352.424</v>
      </c>
      <c r="Q55" s="91">
        <f>+TOTAL!Q55*BENEF!$V55%</f>
        <v>1002.552</v>
      </c>
      <c r="R55" s="92">
        <f>+TOTAL!R55*BENEF!$V55%</f>
        <v>1264.512</v>
      </c>
      <c r="S55" s="27">
        <f t="shared" si="6"/>
        <v>47613.672000000006</v>
      </c>
      <c r="T55" s="127">
        <f t="shared" si="7"/>
        <v>11271.384</v>
      </c>
      <c r="U55" s="127">
        <f t="shared" si="8"/>
        <v>36342.288</v>
      </c>
      <c r="V55" s="64">
        <v>88.8</v>
      </c>
    </row>
    <row r="56" spans="1:22" ht="11.25">
      <c r="A56" s="54" t="s">
        <v>28</v>
      </c>
      <c r="B56" s="94">
        <f>+TOTAL!B56*BENEF!$V56%</f>
        <v>89.056</v>
      </c>
      <c r="C56" s="94">
        <f>+TOTAL!C56*BENEF!$V56%</f>
        <v>119.064</v>
      </c>
      <c r="D56" s="94">
        <f>+TOTAL!D56*BENEF!$V56%</f>
        <v>149.072</v>
      </c>
      <c r="E56" s="94">
        <f>+TOTAL!E56*BENEF!$V56%</f>
        <v>106.47999999999999</v>
      </c>
      <c r="F56" s="94">
        <f>+TOTAL!F56*BENEF!$V56%</f>
        <v>113.256</v>
      </c>
      <c r="G56" s="94">
        <f>+TOTAL!G56*BENEF!$V56%</f>
        <v>127.776</v>
      </c>
      <c r="H56" s="94">
        <f>+TOTAL!H56*BENEF!$V56%</f>
        <v>135.51999999999998</v>
      </c>
      <c r="I56" s="94">
        <f>+TOTAL!I56*BENEF!$V56%</f>
        <v>115.192</v>
      </c>
      <c r="J56" s="94">
        <f>+TOTAL!J56*BENEF!$V56%</f>
        <v>123.904</v>
      </c>
      <c r="K56" s="94">
        <f>+TOTAL!K56*BENEF!$V56%</f>
        <v>137.456</v>
      </c>
      <c r="L56" s="94">
        <f>+TOTAL!L56*BENEF!$V56%</f>
        <v>156.816</v>
      </c>
      <c r="M56" s="94">
        <f>+TOTAL!M56*BENEF!$V56%</f>
        <v>159.72</v>
      </c>
      <c r="N56" s="94">
        <f>+TOTAL!N56*BENEF!$V56%</f>
        <v>160.688</v>
      </c>
      <c r="O56" s="94">
        <f>+TOTAL!O56*BENEF!$V56%</f>
        <v>101.64</v>
      </c>
      <c r="P56" s="94">
        <f>+TOTAL!P56*BENEF!$V56%</f>
        <v>104.544</v>
      </c>
      <c r="Q56" s="94">
        <f>+TOTAL!Q56*BENEF!$V56%</f>
        <v>78.408</v>
      </c>
      <c r="R56" s="52">
        <f>+TOTAL!R56*BENEF!$V56%</f>
        <v>90.99199999999999</v>
      </c>
      <c r="S56" s="26">
        <f t="shared" si="6"/>
        <v>2069.5840000000003</v>
      </c>
      <c r="T56" s="53">
        <f t="shared" si="7"/>
        <v>357.192</v>
      </c>
      <c r="U56" s="53">
        <f t="shared" si="8"/>
        <v>1712.392</v>
      </c>
      <c r="V56" s="65">
        <v>96.8</v>
      </c>
    </row>
    <row r="57" spans="1:22" ht="11.25">
      <c r="A57" s="54" t="s">
        <v>29</v>
      </c>
      <c r="B57" s="94">
        <f>+TOTAL!B57*BENEF!$V57%</f>
        <v>1153.289</v>
      </c>
      <c r="C57" s="94">
        <f>+TOTAL!C57*BENEF!$V57%</f>
        <v>1109.9109999999998</v>
      </c>
      <c r="D57" s="94">
        <f>+TOTAL!D57*BENEF!$V57%</f>
        <v>1058.989</v>
      </c>
      <c r="E57" s="94">
        <f>+TOTAL!E57*BENEF!$V57%</f>
        <v>1025.041</v>
      </c>
      <c r="F57" s="94">
        <f>+TOTAL!F57*BENEF!$V57%</f>
        <v>960.9169999999999</v>
      </c>
      <c r="G57" s="94">
        <f>+TOTAL!G57*BENEF!$V57%</f>
        <v>969.404</v>
      </c>
      <c r="H57" s="94">
        <f>+TOTAL!H57*BENEF!$V57%</f>
        <v>864.731</v>
      </c>
      <c r="I57" s="94">
        <f>+TOTAL!I57*BENEF!$V57%</f>
        <v>864.731</v>
      </c>
      <c r="J57" s="94">
        <f>+TOTAL!J57*BENEF!$V57%</f>
        <v>898.679</v>
      </c>
      <c r="K57" s="94">
        <f>+TOTAL!K57*BENEF!$V57%</f>
        <v>1017.497</v>
      </c>
      <c r="L57" s="94">
        <f>+TOTAL!L57*BENEF!$V57%</f>
        <v>1029.7559999999999</v>
      </c>
      <c r="M57" s="94">
        <f>+TOTAL!M57*BENEF!$V57%</f>
        <v>878.876</v>
      </c>
      <c r="N57" s="94">
        <f>+TOTAL!N57*BENEF!$V57%</f>
        <v>728.939</v>
      </c>
      <c r="O57" s="94">
        <f>+TOTAL!O57*BENEF!$V57%</f>
        <v>558.256</v>
      </c>
      <c r="P57" s="94">
        <f>+TOTAL!P57*BENEF!$V57%</f>
        <v>490.35999999999996</v>
      </c>
      <c r="Q57" s="94">
        <f>+TOTAL!Q57*BENEF!$V57%</f>
        <v>373.428</v>
      </c>
      <c r="R57" s="52">
        <f>+TOTAL!R57*BENEF!$V57%</f>
        <v>416.806</v>
      </c>
      <c r="S57" s="26">
        <f t="shared" si="6"/>
        <v>14399.609999999999</v>
      </c>
      <c r="T57" s="53">
        <f t="shared" si="7"/>
        <v>3322.189</v>
      </c>
      <c r="U57" s="53">
        <f t="shared" si="8"/>
        <v>11077.421</v>
      </c>
      <c r="V57" s="65">
        <v>94.3</v>
      </c>
    </row>
    <row r="58" spans="1:22" ht="11.25">
      <c r="A58" s="54" t="s">
        <v>30</v>
      </c>
      <c r="B58" s="94">
        <f>+TOTAL!B58*BENEF!$V58%</f>
        <v>302.544</v>
      </c>
      <c r="C58" s="94">
        <f>+TOTAL!C58*BENEF!$V58%</f>
        <v>327.75600000000003</v>
      </c>
      <c r="D58" s="94">
        <f>+TOTAL!D58*BENEF!$V58%</f>
        <v>320.116</v>
      </c>
      <c r="E58" s="94">
        <f>+TOTAL!E58*BENEF!$V58%</f>
        <v>258.232</v>
      </c>
      <c r="F58" s="94">
        <f>+TOTAL!F58*BENEF!$V58%</f>
        <v>249.064</v>
      </c>
      <c r="G58" s="94">
        <f>+TOTAL!G58*BENEF!$V58%</f>
        <v>304.836</v>
      </c>
      <c r="H58" s="94">
        <f>+TOTAL!H58*BENEF!$V58%</f>
        <v>288.79200000000003</v>
      </c>
      <c r="I58" s="94">
        <f>+TOTAL!I58*BENEF!$V58%</f>
        <v>307.892</v>
      </c>
      <c r="J58" s="94">
        <f>+TOTAL!J58*BENEF!$V58%</f>
        <v>387.348</v>
      </c>
      <c r="K58" s="94">
        <f>+TOTAL!K58*BENEF!$V58%</f>
        <v>386.584</v>
      </c>
      <c r="L58" s="94">
        <f>+TOTAL!L58*BENEF!$V58%</f>
        <v>406.448</v>
      </c>
      <c r="M58" s="94">
        <f>+TOTAL!M58*BENEF!$V58%</f>
        <v>351.44</v>
      </c>
      <c r="N58" s="94">
        <f>+TOTAL!N58*BENEF!$V58%</f>
        <v>317.06</v>
      </c>
      <c r="O58" s="94">
        <f>+TOTAL!O58*BENEF!$V58%</f>
        <v>249.064</v>
      </c>
      <c r="P58" s="94">
        <f>+TOTAL!P58*BENEF!$V58%</f>
        <v>223.088</v>
      </c>
      <c r="Q58" s="94">
        <f>+TOTAL!Q58*BENEF!$V58%</f>
        <v>195.584</v>
      </c>
      <c r="R58" s="52">
        <f>+TOTAL!R58*BENEF!$V58%</f>
        <v>209.336</v>
      </c>
      <c r="S58" s="26">
        <f>SUM(B58:R58)</f>
        <v>5085.184</v>
      </c>
      <c r="T58" s="53">
        <f t="shared" si="7"/>
        <v>950.4159999999999</v>
      </c>
      <c r="U58" s="53">
        <f t="shared" si="8"/>
        <v>4134.768</v>
      </c>
      <c r="V58" s="65">
        <v>76.4</v>
      </c>
    </row>
    <row r="59" spans="1:22" ht="12" thickBot="1">
      <c r="A59" s="54" t="s">
        <v>31</v>
      </c>
      <c r="B59" s="95">
        <f>+TOTAL!B59*BENEF!$V59%</f>
        <v>441.2939999999999</v>
      </c>
      <c r="C59" s="95">
        <f>+TOTAL!C59*BENEF!$V59%</f>
        <v>506.54799999999994</v>
      </c>
      <c r="D59" s="95">
        <f>+TOTAL!D59*BENEF!$V59%</f>
        <v>458.98999999999995</v>
      </c>
      <c r="E59" s="95">
        <f>+TOTAL!E59*BENEF!$V59%</f>
        <v>384.888</v>
      </c>
      <c r="F59" s="95">
        <f>+TOTAL!F59*BENEF!$V59%</f>
        <v>349.496</v>
      </c>
      <c r="G59" s="95">
        <f>+TOTAL!G59*BENEF!$V59%</f>
        <v>387.09999999999997</v>
      </c>
      <c r="H59" s="95">
        <f>+TOTAL!H59*BENEF!$V59%</f>
        <v>384.888</v>
      </c>
      <c r="I59" s="95">
        <f>+TOTAL!I59*BENEF!$V59%</f>
        <v>371.616</v>
      </c>
      <c r="J59" s="95">
        <f>+TOTAL!J59*BENEF!$V59%</f>
        <v>359.44999999999993</v>
      </c>
      <c r="K59" s="95">
        <f>+TOTAL!K59*BENEF!$V59%</f>
        <v>380.46399999999994</v>
      </c>
      <c r="L59" s="95">
        <f>+TOTAL!L59*BENEF!$V59%</f>
        <v>403.68999999999994</v>
      </c>
      <c r="M59" s="95">
        <f>+TOTAL!M59*BENEF!$V59%</f>
        <v>360.556</v>
      </c>
      <c r="N59" s="95">
        <f>+TOTAL!N59*BENEF!$V59%</f>
        <v>329.58799999999997</v>
      </c>
      <c r="O59" s="95">
        <f>+TOTAL!O59*BENEF!$V59%</f>
        <v>296.40799999999996</v>
      </c>
      <c r="P59" s="95">
        <f>+TOTAL!P59*BENEF!$V59%</f>
        <v>241.10799999999998</v>
      </c>
      <c r="Q59" s="95">
        <f>+TOTAL!Q59*BENEF!$V59%</f>
        <v>180.278</v>
      </c>
      <c r="R59" s="96">
        <f>+TOTAL!R59*BENEF!$V59%</f>
        <v>193.54999999999998</v>
      </c>
      <c r="S59" s="26">
        <f t="shared" si="6"/>
        <v>6029.911999999999</v>
      </c>
      <c r="T59" s="126">
        <f t="shared" si="7"/>
        <v>1406.8319999999999</v>
      </c>
      <c r="U59" s="126">
        <f t="shared" si="8"/>
        <v>4623.08</v>
      </c>
      <c r="V59" s="66">
        <v>110.6</v>
      </c>
    </row>
    <row r="60" spans="1:22" ht="18" customHeight="1" thickTop="1">
      <c r="A60" s="6" t="s">
        <v>32</v>
      </c>
      <c r="B60" s="91">
        <f>+TOTAL!B60*BENEF!$V60%</f>
        <v>771.0960000000001</v>
      </c>
      <c r="C60" s="91">
        <f>+TOTAL!C60*BENEF!$V60%</f>
        <v>822.3600000000001</v>
      </c>
      <c r="D60" s="91">
        <f>+TOTAL!D60*BENEF!$V60%</f>
        <v>808.1200000000001</v>
      </c>
      <c r="E60" s="91">
        <f>+TOTAL!E60*BENEF!$V60%</f>
        <v>778.2160000000001</v>
      </c>
      <c r="F60" s="91">
        <f>+TOTAL!F60*BENEF!$V60%</f>
        <v>623.7120000000001</v>
      </c>
      <c r="G60" s="91">
        <f>+TOTAL!G60*BENEF!$V60%</f>
        <v>687.08</v>
      </c>
      <c r="H60" s="91">
        <f>+TOTAL!H60*BENEF!$V60%</f>
        <v>696.3360000000001</v>
      </c>
      <c r="I60" s="91">
        <f>+TOTAL!I60*BENEF!$V60%</f>
        <v>626.5600000000001</v>
      </c>
      <c r="J60" s="91">
        <f>+TOTAL!J60*BENEF!$V60%</f>
        <v>629.408</v>
      </c>
      <c r="K60" s="91">
        <f>+TOTAL!K60*BENEF!$V60%</f>
        <v>722.6800000000001</v>
      </c>
      <c r="L60" s="91">
        <f>+TOTAL!L60*BENEF!$V60%</f>
        <v>706.3040000000001</v>
      </c>
      <c r="M60" s="91">
        <f>+TOTAL!M60*BENEF!$V60%</f>
        <v>722.6800000000001</v>
      </c>
      <c r="N60" s="91">
        <f>+TOTAL!N60*BENEF!$V60%</f>
        <v>541.8320000000001</v>
      </c>
      <c r="O60" s="91">
        <f>+TOTAL!O60*BENEF!$V60%</f>
        <v>469.9200000000001</v>
      </c>
      <c r="P60" s="91">
        <f>+TOTAL!P60*BENEF!$V60%</f>
        <v>372.37600000000003</v>
      </c>
      <c r="Q60" s="91">
        <f>+TOTAL!Q60*BENEF!$V60%</f>
        <v>239.94400000000002</v>
      </c>
      <c r="R60" s="92">
        <f>+TOTAL!R60*BENEF!$V60%</f>
        <v>275.54400000000004</v>
      </c>
      <c r="S60" s="27">
        <f t="shared" si="6"/>
        <v>10494.168000000001</v>
      </c>
      <c r="T60" s="51">
        <f t="shared" si="7"/>
        <v>2401.576</v>
      </c>
      <c r="U60" s="51">
        <f t="shared" si="8"/>
        <v>8092.5920000000015</v>
      </c>
      <c r="V60" s="64">
        <v>71.2</v>
      </c>
    </row>
    <row r="61" spans="1:22" ht="11.25">
      <c r="A61" s="54" t="s">
        <v>33</v>
      </c>
      <c r="B61" s="94">
        <f>+TOTAL!B61*BENEF!$V61%</f>
        <v>724.087</v>
      </c>
      <c r="C61" s="94">
        <f>+TOTAL!C61*BENEF!$V61%</f>
        <v>791.994</v>
      </c>
      <c r="D61" s="94">
        <f>+TOTAL!D61*BENEF!$V61%</f>
        <v>753.844</v>
      </c>
      <c r="E61" s="94">
        <f>+TOTAL!E61*BENEF!$V61%</f>
        <v>652.365</v>
      </c>
      <c r="F61" s="94">
        <f>+TOTAL!F61*BENEF!$V61%</f>
        <v>679.07</v>
      </c>
      <c r="G61" s="94">
        <f>+TOTAL!G61*BENEF!$V61%</f>
        <v>959.854</v>
      </c>
      <c r="H61" s="94">
        <f>+TOTAL!H61*BENEF!$V61%</f>
        <v>992.663</v>
      </c>
      <c r="I61" s="94">
        <f>+TOTAL!I61*BENEF!$V61%</f>
        <v>932.386</v>
      </c>
      <c r="J61" s="94">
        <f>+TOTAL!J61*BENEF!$V61%</f>
        <v>956.039</v>
      </c>
      <c r="K61" s="94">
        <f>+TOTAL!K61*BENEF!$V61%</f>
        <v>958.328</v>
      </c>
      <c r="L61" s="94">
        <f>+TOTAL!L61*BENEF!$V61%</f>
        <v>885.08</v>
      </c>
      <c r="M61" s="94">
        <f>+TOTAL!M61*BENEF!$V61%</f>
        <v>763</v>
      </c>
      <c r="N61" s="94">
        <f>+TOTAL!N61*BENEF!$V61%</f>
        <v>601.244</v>
      </c>
      <c r="O61" s="94">
        <f>+TOTAL!O61*BENEF!$V61%</f>
        <v>460.85200000000003</v>
      </c>
      <c r="P61" s="94">
        <f>+TOTAL!P61*BENEF!$V61%</f>
        <v>356.321</v>
      </c>
      <c r="Q61" s="94">
        <f>+TOTAL!Q61*BENEF!$V61%</f>
        <v>229.663</v>
      </c>
      <c r="R61" s="52">
        <f>+TOTAL!R61*BENEF!$V61%</f>
        <v>291.466</v>
      </c>
      <c r="S61" s="26">
        <f t="shared" si="6"/>
        <v>11988.256000000003</v>
      </c>
      <c r="T61" s="53">
        <f t="shared" si="7"/>
        <v>2269.925</v>
      </c>
      <c r="U61" s="53">
        <f t="shared" si="8"/>
        <v>9718.331000000002</v>
      </c>
      <c r="V61" s="65">
        <v>76.3</v>
      </c>
    </row>
    <row r="62" spans="1:22" ht="11.25">
      <c r="A62" s="54" t="s">
        <v>34</v>
      </c>
      <c r="B62" s="94">
        <f>+TOTAL!B62*BENEF!$V62%</f>
        <v>504.192</v>
      </c>
      <c r="C62" s="94">
        <f>+TOTAL!C62*BENEF!$V62%</f>
        <v>506.688</v>
      </c>
      <c r="D62" s="94">
        <f>+TOTAL!D62*BENEF!$V62%</f>
        <v>468</v>
      </c>
      <c r="E62" s="94">
        <f>+TOTAL!E62*BENEF!$V62%</f>
        <v>405.6</v>
      </c>
      <c r="F62" s="94">
        <f>+TOTAL!F62*BENEF!$V62%</f>
        <v>476.112</v>
      </c>
      <c r="G62" s="94">
        <f>+TOTAL!G62*BENEF!$V62%</f>
        <v>539.136</v>
      </c>
      <c r="H62" s="94">
        <f>+TOTAL!H62*BENEF!$V62%</f>
        <v>547.872</v>
      </c>
      <c r="I62" s="94">
        <f>+TOTAL!I62*BENEF!$V62%</f>
        <v>438.048</v>
      </c>
      <c r="J62" s="94">
        <f>+TOTAL!J62*BENEF!$V62%</f>
        <v>441.168</v>
      </c>
      <c r="K62" s="94">
        <f>+TOTAL!K62*BENEF!$V62%</f>
        <v>461.76</v>
      </c>
      <c r="L62" s="94">
        <f>+TOTAL!L62*BENEF!$V62%</f>
        <v>493.584</v>
      </c>
      <c r="M62" s="94">
        <f>+TOTAL!M62*BENEF!$V62%</f>
        <v>443.664</v>
      </c>
      <c r="N62" s="94">
        <f>+TOTAL!N62*BENEF!$V62%</f>
        <v>351.312</v>
      </c>
      <c r="O62" s="94">
        <f>+TOTAL!O62*BENEF!$V62%</f>
        <v>273.312</v>
      </c>
      <c r="P62" s="94">
        <f>+TOTAL!P62*BENEF!$V62%</f>
        <v>205.296</v>
      </c>
      <c r="Q62" s="94">
        <f>+TOTAL!Q62*BENEF!$V62%</f>
        <v>167.232</v>
      </c>
      <c r="R62" s="52">
        <f>+TOTAL!R62*BENEF!$V62%</f>
        <v>179.088</v>
      </c>
      <c r="S62" s="26">
        <f t="shared" si="6"/>
        <v>6902.063999999999</v>
      </c>
      <c r="T62" s="53">
        <f t="shared" si="7"/>
        <v>1478.88</v>
      </c>
      <c r="U62" s="53">
        <f t="shared" si="8"/>
        <v>5423.183999999999</v>
      </c>
      <c r="V62" s="65">
        <v>62.4</v>
      </c>
    </row>
    <row r="63" spans="1:22" ht="11.25">
      <c r="A63" s="54" t="s">
        <v>35</v>
      </c>
      <c r="B63" s="94">
        <f>+TOTAL!B63*BENEF!$V63%</f>
        <v>285.57</v>
      </c>
      <c r="C63" s="94">
        <f>+TOTAL!C63*BENEF!$V63%</f>
        <v>323.646</v>
      </c>
      <c r="D63" s="94">
        <f>+TOTAL!D63*BENEF!$V63%</f>
        <v>275.55</v>
      </c>
      <c r="E63" s="94">
        <f>+TOTAL!E63*BENEF!$V63%</f>
        <v>243.486</v>
      </c>
      <c r="F63" s="94">
        <f>+TOTAL!F63*BENEF!$V63%</f>
        <v>260.52</v>
      </c>
      <c r="G63" s="94">
        <f>+TOTAL!G63*BENEF!$V63%</f>
        <v>280.56</v>
      </c>
      <c r="H63" s="94">
        <f>+TOTAL!H63*BENEF!$V63%</f>
        <v>235.47</v>
      </c>
      <c r="I63" s="94">
        <f>+TOTAL!I63*BENEF!$V63%</f>
        <v>248.496</v>
      </c>
      <c r="J63" s="94">
        <f>+TOTAL!J63*BENEF!$V63%</f>
        <v>284.568</v>
      </c>
      <c r="K63" s="94">
        <f>+TOTAL!K63*BENEF!$V63%</f>
        <v>310.62</v>
      </c>
      <c r="L63" s="94">
        <f>+TOTAL!L63*BENEF!$V63%</f>
        <v>359.718</v>
      </c>
      <c r="M63" s="94">
        <f>+TOTAL!M63*BENEF!$V63%</f>
        <v>328.656</v>
      </c>
      <c r="N63" s="94">
        <f>+TOTAL!N63*BENEF!$V63%</f>
        <v>300.6</v>
      </c>
      <c r="O63" s="94">
        <f>+TOTAL!O63*BENEF!$V63%</f>
        <v>271.542</v>
      </c>
      <c r="P63" s="94">
        <f>+TOTAL!P63*BENEF!$V63%</f>
        <v>192.38400000000001</v>
      </c>
      <c r="Q63" s="94">
        <f>+TOTAL!Q63*BENEF!$V63%</f>
        <v>175.35</v>
      </c>
      <c r="R63" s="52">
        <f>+TOTAL!R63*BENEF!$V63%</f>
        <v>264.528</v>
      </c>
      <c r="S63" s="26">
        <f t="shared" si="6"/>
        <v>4641.264</v>
      </c>
      <c r="T63" s="53">
        <f t="shared" si="7"/>
        <v>884.7660000000001</v>
      </c>
      <c r="U63" s="53">
        <f t="shared" si="8"/>
        <v>3756.4979999999996</v>
      </c>
      <c r="V63" s="65">
        <v>100.2</v>
      </c>
    </row>
    <row r="64" spans="1:22" ht="12" thickBot="1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9"/>
      <c r="T64" s="13"/>
      <c r="U64" s="14"/>
      <c r="V64" s="12"/>
    </row>
    <row r="65" spans="2:22" ht="11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V65" s="3"/>
    </row>
    <row r="66" ht="11.25">
      <c r="A66" s="1" t="s">
        <v>59</v>
      </c>
    </row>
  </sheetData>
  <sheetProtection/>
  <mergeCells count="3">
    <mergeCell ref="A8:V8"/>
    <mergeCell ref="A27:V27"/>
    <mergeCell ref="A46:V46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showGridLines="0" zoomScalePageLayoutView="0" workbookViewId="0" topLeftCell="A28">
      <selection activeCell="A7" sqref="A7:U7"/>
    </sheetView>
  </sheetViews>
  <sheetFormatPr defaultColWidth="10.28125" defaultRowHeight="12.75"/>
  <cols>
    <col min="1" max="1" width="19.8515625" style="1" customWidth="1"/>
    <col min="2" max="18" width="10.28125" style="1" customWidth="1"/>
    <col min="19" max="19" width="13.7109375" style="1" customWidth="1"/>
    <col min="20" max="20" width="13.140625" style="1" customWidth="1"/>
    <col min="21" max="21" width="16.28125" style="1" customWidth="1"/>
    <col min="22" max="122" width="10.28125" style="1" customWidth="1"/>
    <col min="123" max="123" width="0" style="1" hidden="1" customWidth="1"/>
    <col min="124" max="16384" width="10.28125" style="1" customWidth="1"/>
  </cols>
  <sheetData>
    <row r="1" ht="11.25">
      <c r="A1" s="89" t="s">
        <v>0</v>
      </c>
    </row>
    <row r="2" ht="11.25">
      <c r="A2" s="89" t="s">
        <v>1</v>
      </c>
    </row>
    <row r="3" ht="11.25">
      <c r="A3" s="89" t="s">
        <v>56</v>
      </c>
    </row>
    <row r="4" ht="11.25">
      <c r="A4" s="89" t="s">
        <v>57</v>
      </c>
    </row>
    <row r="6" spans="2:19" ht="11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21" ht="11.25">
      <c r="A7" s="144" t="s">
        <v>76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</row>
    <row r="9" spans="2:20" ht="12" thickBo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1" ht="18.75" customHeight="1" thickBot="1">
      <c r="A10" s="40" t="s">
        <v>2</v>
      </c>
      <c r="B10" s="41" t="s">
        <v>3</v>
      </c>
      <c r="C10" s="42" t="s">
        <v>4</v>
      </c>
      <c r="D10" s="42" t="s">
        <v>5</v>
      </c>
      <c r="E10" s="42" t="s">
        <v>6</v>
      </c>
      <c r="F10" s="42" t="s">
        <v>7</v>
      </c>
      <c r="G10" s="42" t="s">
        <v>8</v>
      </c>
      <c r="H10" s="42" t="s">
        <v>9</v>
      </c>
      <c r="I10" s="42" t="s">
        <v>10</v>
      </c>
      <c r="J10" s="42" t="s">
        <v>11</v>
      </c>
      <c r="K10" s="42" t="s">
        <v>12</v>
      </c>
      <c r="L10" s="42" t="s">
        <v>13</v>
      </c>
      <c r="M10" s="42" t="s">
        <v>14</v>
      </c>
      <c r="N10" s="42" t="s">
        <v>15</v>
      </c>
      <c r="O10" s="42" t="s">
        <v>16</v>
      </c>
      <c r="P10" s="42" t="s">
        <v>17</v>
      </c>
      <c r="Q10" s="42" t="s">
        <v>18</v>
      </c>
      <c r="R10" s="43" t="s">
        <v>19</v>
      </c>
      <c r="S10" s="40" t="s">
        <v>20</v>
      </c>
      <c r="T10" s="44" t="s">
        <v>38</v>
      </c>
      <c r="U10" s="45" t="s">
        <v>40</v>
      </c>
    </row>
    <row r="11" spans="1:21" s="2" customFormat="1" ht="11.25">
      <c r="A11" s="28" t="s">
        <v>24</v>
      </c>
      <c r="B11" s="37">
        <f aca="true" t="shared" si="0" ref="B11:U11">B27+B44</f>
        <v>488</v>
      </c>
      <c r="C11" s="37">
        <f t="shared" si="0"/>
        <v>479</v>
      </c>
      <c r="D11" s="37">
        <f t="shared" si="0"/>
        <v>452</v>
      </c>
      <c r="E11" s="37">
        <f t="shared" si="0"/>
        <v>444</v>
      </c>
      <c r="F11" s="37">
        <f t="shared" si="0"/>
        <v>492</v>
      </c>
      <c r="G11" s="37">
        <f t="shared" si="0"/>
        <v>543</v>
      </c>
      <c r="H11" s="37">
        <f t="shared" si="0"/>
        <v>486</v>
      </c>
      <c r="I11" s="37">
        <f t="shared" si="0"/>
        <v>394</v>
      </c>
      <c r="J11" s="37">
        <f t="shared" si="0"/>
        <v>390</v>
      </c>
      <c r="K11" s="37">
        <f t="shared" si="0"/>
        <v>454</v>
      </c>
      <c r="L11" s="37">
        <f t="shared" si="0"/>
        <v>520</v>
      </c>
      <c r="M11" s="37">
        <f t="shared" si="0"/>
        <v>506</v>
      </c>
      <c r="N11" s="37">
        <f t="shared" si="0"/>
        <v>430</v>
      </c>
      <c r="O11" s="37">
        <f t="shared" si="0"/>
        <v>364</v>
      </c>
      <c r="P11" s="37">
        <f t="shared" si="0"/>
        <v>319</v>
      </c>
      <c r="Q11" s="37">
        <f t="shared" si="0"/>
        <v>260</v>
      </c>
      <c r="R11" s="37">
        <f t="shared" si="0"/>
        <v>449</v>
      </c>
      <c r="S11" s="59">
        <f>SUM(B11:R11)</f>
        <v>7470</v>
      </c>
      <c r="T11" s="38">
        <f t="shared" si="0"/>
        <v>1419</v>
      </c>
      <c r="U11" s="39">
        <f t="shared" si="0"/>
        <v>6051</v>
      </c>
    </row>
    <row r="12" spans="1:21" ht="11.25">
      <c r="A12" s="29" t="s">
        <v>41</v>
      </c>
      <c r="B12" s="34">
        <f>B28+B45</f>
        <v>440</v>
      </c>
      <c r="C12" s="34">
        <f aca="true" t="shared" si="1" ref="C12:R12">C28+C45</f>
        <v>431</v>
      </c>
      <c r="D12" s="34">
        <f t="shared" si="1"/>
        <v>406</v>
      </c>
      <c r="E12" s="34">
        <f t="shared" si="1"/>
        <v>399</v>
      </c>
      <c r="F12" s="34">
        <f t="shared" si="1"/>
        <v>443</v>
      </c>
      <c r="G12" s="34">
        <f t="shared" si="1"/>
        <v>489</v>
      </c>
      <c r="H12" s="34">
        <f t="shared" si="1"/>
        <v>437</v>
      </c>
      <c r="I12" s="34">
        <f t="shared" si="1"/>
        <v>354</v>
      </c>
      <c r="J12" s="34">
        <f t="shared" si="1"/>
        <v>350</v>
      </c>
      <c r="K12" s="34">
        <f t="shared" si="1"/>
        <v>409</v>
      </c>
      <c r="L12" s="34">
        <f t="shared" si="1"/>
        <v>468</v>
      </c>
      <c r="M12" s="34">
        <f t="shared" si="1"/>
        <v>455</v>
      </c>
      <c r="N12" s="34">
        <f t="shared" si="1"/>
        <v>387</v>
      </c>
      <c r="O12" s="34">
        <f t="shared" si="1"/>
        <v>327</v>
      </c>
      <c r="P12" s="34">
        <f t="shared" si="1"/>
        <v>288</v>
      </c>
      <c r="Q12" s="34">
        <f t="shared" si="1"/>
        <v>234</v>
      </c>
      <c r="R12" s="34">
        <f t="shared" si="1"/>
        <v>404</v>
      </c>
      <c r="S12" s="61">
        <f>SUM(B12:R12)</f>
        <v>6721</v>
      </c>
      <c r="T12" s="10">
        <f>T28+T45</f>
        <v>1277</v>
      </c>
      <c r="U12" s="20">
        <f>U28+U45</f>
        <v>5444</v>
      </c>
    </row>
    <row r="13" spans="1:21" s="2" customFormat="1" ht="11.25">
      <c r="A13" s="28" t="s">
        <v>25</v>
      </c>
      <c r="B13" s="46">
        <f aca="true" t="shared" si="2" ref="B13:U13">B29+B46</f>
        <v>2172</v>
      </c>
      <c r="C13" s="46">
        <f t="shared" si="2"/>
        <v>2151</v>
      </c>
      <c r="D13" s="46">
        <f t="shared" si="2"/>
        <v>2055</v>
      </c>
      <c r="E13" s="46">
        <f t="shared" si="2"/>
        <v>2003</v>
      </c>
      <c r="F13" s="46">
        <f t="shared" si="2"/>
        <v>2112</v>
      </c>
      <c r="G13" s="46">
        <f t="shared" si="2"/>
        <v>2210</v>
      </c>
      <c r="H13" s="46">
        <f t="shared" si="2"/>
        <v>1972</v>
      </c>
      <c r="I13" s="46">
        <f t="shared" si="2"/>
        <v>1612</v>
      </c>
      <c r="J13" s="46">
        <f t="shared" si="2"/>
        <v>1548</v>
      </c>
      <c r="K13" s="46">
        <f t="shared" si="2"/>
        <v>1597</v>
      </c>
      <c r="L13" s="46">
        <f t="shared" si="2"/>
        <v>1631</v>
      </c>
      <c r="M13" s="46">
        <f t="shared" si="2"/>
        <v>1527</v>
      </c>
      <c r="N13" s="46">
        <f t="shared" si="2"/>
        <v>1355</v>
      </c>
      <c r="O13" s="46">
        <f t="shared" si="2"/>
        <v>1104</v>
      </c>
      <c r="P13" s="46">
        <f t="shared" si="2"/>
        <v>906</v>
      </c>
      <c r="Q13" s="46">
        <f t="shared" si="2"/>
        <v>697</v>
      </c>
      <c r="R13" s="46">
        <f t="shared" si="2"/>
        <v>743</v>
      </c>
      <c r="S13" s="60">
        <f aca="true" t="shared" si="3" ref="S13:S22">SUM(B13:R13)</f>
        <v>27395</v>
      </c>
      <c r="T13" s="47">
        <f t="shared" si="2"/>
        <v>6378</v>
      </c>
      <c r="U13" s="48">
        <f t="shared" si="2"/>
        <v>21017</v>
      </c>
    </row>
    <row r="14" spans="1:21" ht="11.25">
      <c r="A14" s="29" t="s">
        <v>42</v>
      </c>
      <c r="B14" s="34">
        <f aca="true" t="shared" si="4" ref="B14:U14">B30+B47</f>
        <v>1167</v>
      </c>
      <c r="C14" s="34">
        <f t="shared" si="4"/>
        <v>1156</v>
      </c>
      <c r="D14" s="34">
        <f t="shared" si="4"/>
        <v>1104</v>
      </c>
      <c r="E14" s="34">
        <f t="shared" si="4"/>
        <v>1076</v>
      </c>
      <c r="F14" s="34">
        <f t="shared" si="4"/>
        <v>1135</v>
      </c>
      <c r="G14" s="34">
        <f t="shared" si="4"/>
        <v>1188</v>
      </c>
      <c r="H14" s="34">
        <f t="shared" si="4"/>
        <v>1060</v>
      </c>
      <c r="I14" s="34">
        <f t="shared" si="4"/>
        <v>866</v>
      </c>
      <c r="J14" s="34">
        <f t="shared" si="4"/>
        <v>831</v>
      </c>
      <c r="K14" s="34">
        <f t="shared" si="4"/>
        <v>859</v>
      </c>
      <c r="L14" s="34">
        <f t="shared" si="4"/>
        <v>876</v>
      </c>
      <c r="M14" s="34">
        <f t="shared" si="4"/>
        <v>820</v>
      </c>
      <c r="N14" s="34">
        <f t="shared" si="4"/>
        <v>727</v>
      </c>
      <c r="O14" s="34">
        <f t="shared" si="4"/>
        <v>593</v>
      </c>
      <c r="P14" s="34">
        <f t="shared" si="4"/>
        <v>486</v>
      </c>
      <c r="Q14" s="34">
        <f t="shared" si="4"/>
        <v>375</v>
      </c>
      <c r="R14" s="34">
        <f t="shared" si="4"/>
        <v>399</v>
      </c>
      <c r="S14" s="62">
        <f t="shared" si="3"/>
        <v>14718</v>
      </c>
      <c r="T14" s="10">
        <f t="shared" si="4"/>
        <v>3427</v>
      </c>
      <c r="U14" s="20">
        <f t="shared" si="4"/>
        <v>11291</v>
      </c>
    </row>
    <row r="15" spans="1:21" s="2" customFormat="1" ht="11.25">
      <c r="A15" s="28" t="s">
        <v>30</v>
      </c>
      <c r="B15" s="46">
        <f>B31+B48</f>
        <v>606</v>
      </c>
      <c r="C15" s="46">
        <f aca="true" t="shared" si="5" ref="C15:U15">C31+C48</f>
        <v>628</v>
      </c>
      <c r="D15" s="46">
        <f t="shared" si="5"/>
        <v>608</v>
      </c>
      <c r="E15" s="46">
        <f t="shared" si="5"/>
        <v>570</v>
      </c>
      <c r="F15" s="46">
        <f t="shared" si="5"/>
        <v>610</v>
      </c>
      <c r="G15" s="46">
        <f t="shared" si="5"/>
        <v>652</v>
      </c>
      <c r="H15" s="46">
        <f t="shared" si="5"/>
        <v>615</v>
      </c>
      <c r="I15" s="46">
        <f t="shared" si="5"/>
        <v>635</v>
      </c>
      <c r="J15" s="46">
        <f t="shared" si="5"/>
        <v>735</v>
      </c>
      <c r="K15" s="46">
        <f t="shared" si="5"/>
        <v>823</v>
      </c>
      <c r="L15" s="46">
        <f t="shared" si="5"/>
        <v>898</v>
      </c>
      <c r="M15" s="46">
        <f t="shared" si="5"/>
        <v>882</v>
      </c>
      <c r="N15" s="46">
        <f t="shared" si="5"/>
        <v>794</v>
      </c>
      <c r="O15" s="46">
        <f t="shared" si="5"/>
        <v>700</v>
      </c>
      <c r="P15" s="46">
        <f t="shared" si="5"/>
        <v>550</v>
      </c>
      <c r="Q15" s="46">
        <f t="shared" si="5"/>
        <v>467</v>
      </c>
      <c r="R15" s="46">
        <f t="shared" si="5"/>
        <v>606</v>
      </c>
      <c r="S15" s="60">
        <f t="shared" si="3"/>
        <v>11379</v>
      </c>
      <c r="T15" s="47">
        <f t="shared" si="5"/>
        <v>1842</v>
      </c>
      <c r="U15" s="48">
        <f t="shared" si="5"/>
        <v>9537</v>
      </c>
    </row>
    <row r="16" spans="1:21" ht="11.25">
      <c r="A16" s="29" t="s">
        <v>43</v>
      </c>
      <c r="B16" s="34">
        <f aca="true" t="shared" si="6" ref="B16:U16">B32+B49</f>
        <v>277</v>
      </c>
      <c r="C16" s="34">
        <f t="shared" si="6"/>
        <v>286</v>
      </c>
      <c r="D16" s="34">
        <f t="shared" si="6"/>
        <v>278</v>
      </c>
      <c r="E16" s="34">
        <f t="shared" si="6"/>
        <v>260</v>
      </c>
      <c r="F16" s="34">
        <f t="shared" si="6"/>
        <v>279</v>
      </c>
      <c r="G16" s="34">
        <f t="shared" si="6"/>
        <v>298</v>
      </c>
      <c r="H16" s="34">
        <f t="shared" si="6"/>
        <v>281</v>
      </c>
      <c r="I16" s="34">
        <f t="shared" si="6"/>
        <v>290</v>
      </c>
      <c r="J16" s="34">
        <f t="shared" si="6"/>
        <v>336</v>
      </c>
      <c r="K16" s="34">
        <f t="shared" si="6"/>
        <v>375</v>
      </c>
      <c r="L16" s="34">
        <f t="shared" si="6"/>
        <v>410</v>
      </c>
      <c r="M16" s="34">
        <f t="shared" si="6"/>
        <v>403</v>
      </c>
      <c r="N16" s="34">
        <f t="shared" si="6"/>
        <v>363</v>
      </c>
      <c r="O16" s="34">
        <f t="shared" si="6"/>
        <v>320</v>
      </c>
      <c r="P16" s="34">
        <f t="shared" si="6"/>
        <v>251</v>
      </c>
      <c r="Q16" s="34">
        <f t="shared" si="6"/>
        <v>214</v>
      </c>
      <c r="R16" s="34">
        <f t="shared" si="6"/>
        <v>275</v>
      </c>
      <c r="S16" s="62">
        <f t="shared" si="3"/>
        <v>5196</v>
      </c>
      <c r="T16" s="10">
        <f t="shared" si="6"/>
        <v>841</v>
      </c>
      <c r="U16" s="20">
        <f t="shared" si="6"/>
        <v>4355</v>
      </c>
    </row>
    <row r="17" spans="1:21" s="2" customFormat="1" ht="11.25">
      <c r="A17" s="28" t="s">
        <v>32</v>
      </c>
      <c r="B17" s="46">
        <f>B33+B50</f>
        <v>1970</v>
      </c>
      <c r="C17" s="46">
        <f aca="true" t="shared" si="7" ref="C17:R17">C33+C50</f>
        <v>2119</v>
      </c>
      <c r="D17" s="46">
        <f t="shared" si="7"/>
        <v>2216</v>
      </c>
      <c r="E17" s="46">
        <f t="shared" si="7"/>
        <v>2172</v>
      </c>
      <c r="F17" s="46">
        <f t="shared" si="7"/>
        <v>1948</v>
      </c>
      <c r="G17" s="46">
        <f t="shared" si="7"/>
        <v>1960</v>
      </c>
      <c r="H17" s="46">
        <f t="shared" si="7"/>
        <v>2078</v>
      </c>
      <c r="I17" s="46">
        <f t="shared" si="7"/>
        <v>1832</v>
      </c>
      <c r="J17" s="46">
        <f t="shared" si="7"/>
        <v>1768</v>
      </c>
      <c r="K17" s="46">
        <f t="shared" si="7"/>
        <v>2005</v>
      </c>
      <c r="L17" s="46">
        <f t="shared" si="7"/>
        <v>2185</v>
      </c>
      <c r="M17" s="46">
        <f t="shared" si="7"/>
        <v>2145</v>
      </c>
      <c r="N17" s="46">
        <f t="shared" si="7"/>
        <v>1880</v>
      </c>
      <c r="O17" s="46">
        <f t="shared" si="7"/>
        <v>1584</v>
      </c>
      <c r="P17" s="46">
        <f t="shared" si="7"/>
        <v>1264</v>
      </c>
      <c r="Q17" s="46">
        <f t="shared" si="7"/>
        <v>913</v>
      </c>
      <c r="R17" s="46">
        <f t="shared" si="7"/>
        <v>1045</v>
      </c>
      <c r="S17" s="60">
        <f>SUM(B17:R17)</f>
        <v>31084</v>
      </c>
      <c r="T17" s="47">
        <f>T33+T50</f>
        <v>6305</v>
      </c>
      <c r="U17" s="48">
        <f>U33+U50</f>
        <v>24779</v>
      </c>
    </row>
    <row r="18" spans="1:21" ht="11.25">
      <c r="A18" s="29" t="s">
        <v>44</v>
      </c>
      <c r="B18" s="34">
        <f aca="true" t="shared" si="8" ref="B18:R18">B34+B51</f>
        <v>1378</v>
      </c>
      <c r="C18" s="34">
        <f t="shared" si="8"/>
        <v>1483</v>
      </c>
      <c r="D18" s="34">
        <f t="shared" si="8"/>
        <v>1551</v>
      </c>
      <c r="E18" s="34">
        <f t="shared" si="8"/>
        <v>1519</v>
      </c>
      <c r="F18" s="34">
        <f t="shared" si="8"/>
        <v>1363</v>
      </c>
      <c r="G18" s="34">
        <f t="shared" si="8"/>
        <v>1371</v>
      </c>
      <c r="H18" s="34">
        <f t="shared" si="8"/>
        <v>1454</v>
      </c>
      <c r="I18" s="34">
        <f t="shared" si="8"/>
        <v>1282</v>
      </c>
      <c r="J18" s="34">
        <f t="shared" si="8"/>
        <v>1237</v>
      </c>
      <c r="K18" s="34">
        <f t="shared" si="8"/>
        <v>1403</v>
      </c>
      <c r="L18" s="34">
        <f t="shared" si="8"/>
        <v>1529</v>
      </c>
      <c r="M18" s="34">
        <f t="shared" si="8"/>
        <v>1501</v>
      </c>
      <c r="N18" s="34">
        <f t="shared" si="8"/>
        <v>1316</v>
      </c>
      <c r="O18" s="34">
        <f t="shared" si="8"/>
        <v>1108</v>
      </c>
      <c r="P18" s="34">
        <f t="shared" si="8"/>
        <v>884</v>
      </c>
      <c r="Q18" s="34">
        <f t="shared" si="8"/>
        <v>639</v>
      </c>
      <c r="R18" s="34">
        <f t="shared" si="8"/>
        <v>731</v>
      </c>
      <c r="S18" s="62">
        <f>SUM(B18:R18)</f>
        <v>21749</v>
      </c>
      <c r="T18" s="10">
        <f>T34+T51</f>
        <v>4412</v>
      </c>
      <c r="U18" s="20">
        <f>U34+U51</f>
        <v>17337</v>
      </c>
    </row>
    <row r="19" spans="1:21" s="2" customFormat="1" ht="11.25">
      <c r="A19" s="28" t="s">
        <v>33</v>
      </c>
      <c r="B19" s="46">
        <f aca="true" t="shared" si="9" ref="B19:U19">B35+B52</f>
        <v>1571</v>
      </c>
      <c r="C19" s="46">
        <f t="shared" si="9"/>
        <v>1624</v>
      </c>
      <c r="D19" s="46">
        <f t="shared" si="9"/>
        <v>1569</v>
      </c>
      <c r="E19" s="46">
        <f t="shared" si="9"/>
        <v>1436</v>
      </c>
      <c r="F19" s="46">
        <f t="shared" si="9"/>
        <v>1464</v>
      </c>
      <c r="G19" s="46">
        <f t="shared" si="9"/>
        <v>1677</v>
      </c>
      <c r="H19" s="46">
        <f t="shared" si="9"/>
        <v>1702</v>
      </c>
      <c r="I19" s="46">
        <f t="shared" si="9"/>
        <v>1681</v>
      </c>
      <c r="J19" s="46">
        <f t="shared" si="9"/>
        <v>1977</v>
      </c>
      <c r="K19" s="46">
        <f t="shared" si="9"/>
        <v>2186</v>
      </c>
      <c r="L19" s="46">
        <f t="shared" si="9"/>
        <v>2087</v>
      </c>
      <c r="M19" s="46">
        <f t="shared" si="9"/>
        <v>1811</v>
      </c>
      <c r="N19" s="46">
        <f t="shared" si="9"/>
        <v>1471</v>
      </c>
      <c r="O19" s="46">
        <f t="shared" si="9"/>
        <v>1145</v>
      </c>
      <c r="P19" s="46">
        <f t="shared" si="9"/>
        <v>878</v>
      </c>
      <c r="Q19" s="46">
        <f t="shared" si="9"/>
        <v>627</v>
      </c>
      <c r="R19" s="46">
        <f t="shared" si="9"/>
        <v>686</v>
      </c>
      <c r="S19" s="60">
        <f t="shared" si="3"/>
        <v>25592</v>
      </c>
      <c r="T19" s="47">
        <f t="shared" si="9"/>
        <v>4764</v>
      </c>
      <c r="U19" s="48">
        <f t="shared" si="9"/>
        <v>20828</v>
      </c>
    </row>
    <row r="20" spans="1:21" ht="11.25">
      <c r="A20" s="29" t="s">
        <v>45</v>
      </c>
      <c r="B20" s="34">
        <f aca="true" t="shared" si="10" ref="B20:U20">B36+B53</f>
        <v>718</v>
      </c>
      <c r="C20" s="34">
        <f t="shared" si="10"/>
        <v>742</v>
      </c>
      <c r="D20" s="34">
        <f t="shared" si="10"/>
        <v>717</v>
      </c>
      <c r="E20" s="34">
        <f t="shared" si="10"/>
        <v>657</v>
      </c>
      <c r="F20" s="34">
        <f t="shared" si="10"/>
        <v>669</v>
      </c>
      <c r="G20" s="34">
        <f t="shared" si="10"/>
        <v>766</v>
      </c>
      <c r="H20" s="34">
        <f t="shared" si="10"/>
        <v>777</v>
      </c>
      <c r="I20" s="34">
        <f t="shared" si="10"/>
        <v>768</v>
      </c>
      <c r="J20" s="34">
        <f t="shared" si="10"/>
        <v>904</v>
      </c>
      <c r="K20" s="34">
        <f t="shared" si="10"/>
        <v>999</v>
      </c>
      <c r="L20" s="34">
        <f t="shared" si="10"/>
        <v>954</v>
      </c>
      <c r="M20" s="34">
        <f t="shared" si="10"/>
        <v>828</v>
      </c>
      <c r="N20" s="34">
        <f t="shared" si="10"/>
        <v>672</v>
      </c>
      <c r="O20" s="34">
        <f t="shared" si="10"/>
        <v>523</v>
      </c>
      <c r="P20" s="34">
        <f t="shared" si="10"/>
        <v>402</v>
      </c>
      <c r="Q20" s="34">
        <f t="shared" si="10"/>
        <v>287</v>
      </c>
      <c r="R20" s="34">
        <f t="shared" si="10"/>
        <v>313</v>
      </c>
      <c r="S20" s="62">
        <f t="shared" si="3"/>
        <v>11696</v>
      </c>
      <c r="T20" s="10">
        <f t="shared" si="10"/>
        <v>2177</v>
      </c>
      <c r="U20" s="20">
        <f t="shared" si="10"/>
        <v>9519</v>
      </c>
    </row>
    <row r="21" spans="1:21" s="2" customFormat="1" ht="11.25">
      <c r="A21" s="28" t="s">
        <v>34</v>
      </c>
      <c r="B21" s="46">
        <f aca="true" t="shared" si="11" ref="B21:U21">B37+B54</f>
        <v>1312</v>
      </c>
      <c r="C21" s="46">
        <f t="shared" si="11"/>
        <v>1338</v>
      </c>
      <c r="D21" s="46">
        <f t="shared" si="11"/>
        <v>1299</v>
      </c>
      <c r="E21" s="46">
        <f t="shared" si="11"/>
        <v>1238</v>
      </c>
      <c r="F21" s="46">
        <f t="shared" si="11"/>
        <v>1360</v>
      </c>
      <c r="G21" s="46">
        <f t="shared" si="11"/>
        <v>1532</v>
      </c>
      <c r="H21" s="46">
        <f t="shared" si="11"/>
        <v>1538</v>
      </c>
      <c r="I21" s="46">
        <f t="shared" si="11"/>
        <v>1300</v>
      </c>
      <c r="J21" s="46">
        <f t="shared" si="11"/>
        <v>1213</v>
      </c>
      <c r="K21" s="46">
        <f t="shared" si="11"/>
        <v>1207</v>
      </c>
      <c r="L21" s="46">
        <f t="shared" si="11"/>
        <v>1250</v>
      </c>
      <c r="M21" s="46">
        <f t="shared" si="11"/>
        <v>1213</v>
      </c>
      <c r="N21" s="46">
        <f t="shared" si="11"/>
        <v>1015</v>
      </c>
      <c r="O21" s="46">
        <f t="shared" si="11"/>
        <v>789</v>
      </c>
      <c r="P21" s="46">
        <f t="shared" si="11"/>
        <v>605</v>
      </c>
      <c r="Q21" s="46">
        <f t="shared" si="11"/>
        <v>453</v>
      </c>
      <c r="R21" s="46">
        <f t="shared" si="11"/>
        <v>513</v>
      </c>
      <c r="S21" s="60">
        <f t="shared" si="3"/>
        <v>19175</v>
      </c>
      <c r="T21" s="47">
        <f t="shared" si="11"/>
        <v>3949</v>
      </c>
      <c r="U21" s="48">
        <f t="shared" si="11"/>
        <v>15226</v>
      </c>
    </row>
    <row r="22" spans="1:21" ht="12" thickBot="1">
      <c r="A22" s="30" t="s">
        <v>46</v>
      </c>
      <c r="B22" s="36">
        <f aca="true" t="shared" si="12" ref="B22:U22">B38+B55</f>
        <v>805</v>
      </c>
      <c r="C22" s="36">
        <f t="shared" si="12"/>
        <v>820</v>
      </c>
      <c r="D22" s="36">
        <f t="shared" si="12"/>
        <v>795</v>
      </c>
      <c r="E22" s="36">
        <f t="shared" si="12"/>
        <v>758</v>
      </c>
      <c r="F22" s="36">
        <f t="shared" si="12"/>
        <v>833</v>
      </c>
      <c r="G22" s="36">
        <f t="shared" si="12"/>
        <v>939</v>
      </c>
      <c r="H22" s="36">
        <f t="shared" si="12"/>
        <v>941</v>
      </c>
      <c r="I22" s="36">
        <f t="shared" si="12"/>
        <v>797</v>
      </c>
      <c r="J22" s="36">
        <f t="shared" si="12"/>
        <v>744</v>
      </c>
      <c r="K22" s="36">
        <f t="shared" si="12"/>
        <v>740</v>
      </c>
      <c r="L22" s="36">
        <f t="shared" si="12"/>
        <v>766</v>
      </c>
      <c r="M22" s="36">
        <f t="shared" si="12"/>
        <v>743</v>
      </c>
      <c r="N22" s="36">
        <f t="shared" si="12"/>
        <v>623</v>
      </c>
      <c r="O22" s="36">
        <f t="shared" si="12"/>
        <v>484</v>
      </c>
      <c r="P22" s="36">
        <f t="shared" si="12"/>
        <v>371</v>
      </c>
      <c r="Q22" s="36">
        <f t="shared" si="12"/>
        <v>278</v>
      </c>
      <c r="R22" s="36">
        <f t="shared" si="12"/>
        <v>314</v>
      </c>
      <c r="S22" s="63">
        <f t="shared" si="3"/>
        <v>11751</v>
      </c>
      <c r="T22" s="21">
        <f t="shared" si="12"/>
        <v>2420</v>
      </c>
      <c r="U22" s="22">
        <f t="shared" si="12"/>
        <v>9331</v>
      </c>
    </row>
    <row r="23" spans="2:21" s="15" customFormat="1" ht="11.2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9"/>
      <c r="U23" s="19"/>
    </row>
    <row r="24" spans="1:21" ht="11.25">
      <c r="A24" s="144" t="s">
        <v>77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</row>
    <row r="25" spans="2:19" ht="12" thickBo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21" ht="20.25" customHeight="1" thickBot="1">
      <c r="A26" s="40" t="s">
        <v>2</v>
      </c>
      <c r="B26" s="41" t="s">
        <v>3</v>
      </c>
      <c r="C26" s="42" t="s">
        <v>4</v>
      </c>
      <c r="D26" s="42" t="s">
        <v>5</v>
      </c>
      <c r="E26" s="42" t="s">
        <v>6</v>
      </c>
      <c r="F26" s="42" t="s">
        <v>7</v>
      </c>
      <c r="G26" s="42" t="s">
        <v>8</v>
      </c>
      <c r="H26" s="42" t="s">
        <v>9</v>
      </c>
      <c r="I26" s="42" t="s">
        <v>10</v>
      </c>
      <c r="J26" s="42" t="s">
        <v>11</v>
      </c>
      <c r="K26" s="42" t="s">
        <v>12</v>
      </c>
      <c r="L26" s="42" t="s">
        <v>13</v>
      </c>
      <c r="M26" s="42" t="s">
        <v>14</v>
      </c>
      <c r="N26" s="42" t="s">
        <v>15</v>
      </c>
      <c r="O26" s="42" t="s">
        <v>16</v>
      </c>
      <c r="P26" s="42" t="s">
        <v>17</v>
      </c>
      <c r="Q26" s="42" t="s">
        <v>18</v>
      </c>
      <c r="R26" s="43" t="s">
        <v>19</v>
      </c>
      <c r="S26" s="40" t="s">
        <v>20</v>
      </c>
      <c r="T26" s="44" t="s">
        <v>38</v>
      </c>
      <c r="U26" s="45" t="s">
        <v>55</v>
      </c>
    </row>
    <row r="27" spans="1:21" s="55" customFormat="1" ht="11.25">
      <c r="A27" s="35" t="s">
        <v>24</v>
      </c>
      <c r="B27" s="37">
        <v>246</v>
      </c>
      <c r="C27" s="37">
        <v>245</v>
      </c>
      <c r="D27" s="37">
        <v>237</v>
      </c>
      <c r="E27" s="37">
        <v>236</v>
      </c>
      <c r="F27" s="37">
        <v>251</v>
      </c>
      <c r="G27" s="37">
        <v>265</v>
      </c>
      <c r="H27" s="37">
        <v>242</v>
      </c>
      <c r="I27" s="37">
        <v>198</v>
      </c>
      <c r="J27" s="37">
        <v>177</v>
      </c>
      <c r="K27" s="37">
        <v>195</v>
      </c>
      <c r="L27" s="37">
        <v>233</v>
      </c>
      <c r="M27" s="37">
        <v>237</v>
      </c>
      <c r="N27" s="37">
        <v>211</v>
      </c>
      <c r="O27" s="37">
        <v>159</v>
      </c>
      <c r="P27" s="37">
        <v>130</v>
      </c>
      <c r="Q27" s="37">
        <v>105</v>
      </c>
      <c r="R27" s="37">
        <v>109</v>
      </c>
      <c r="S27" s="46">
        <f>SUM(B27:R27)</f>
        <v>3476</v>
      </c>
      <c r="T27" s="71">
        <f aca="true" t="shared" si="13" ref="T27:T38">SUM(B27:D27)</f>
        <v>728</v>
      </c>
      <c r="U27" s="72">
        <f aca="true" t="shared" si="14" ref="U27:U38">SUM(E27:R27)</f>
        <v>2748</v>
      </c>
    </row>
    <row r="28" spans="1:21" s="55" customFormat="1" ht="11.25">
      <c r="A28" s="31" t="s">
        <v>41</v>
      </c>
      <c r="B28" s="34">
        <v>222</v>
      </c>
      <c r="C28" s="34">
        <v>221</v>
      </c>
      <c r="D28" s="34">
        <v>213</v>
      </c>
      <c r="E28" s="34">
        <v>212</v>
      </c>
      <c r="F28" s="34">
        <v>226</v>
      </c>
      <c r="G28" s="34">
        <v>239</v>
      </c>
      <c r="H28" s="34">
        <v>218</v>
      </c>
      <c r="I28" s="34">
        <v>178</v>
      </c>
      <c r="J28" s="34">
        <v>159</v>
      </c>
      <c r="K28" s="34">
        <v>176</v>
      </c>
      <c r="L28" s="34">
        <v>210</v>
      </c>
      <c r="M28" s="34">
        <v>213</v>
      </c>
      <c r="N28" s="34">
        <v>190</v>
      </c>
      <c r="O28" s="34">
        <v>143</v>
      </c>
      <c r="P28" s="34">
        <v>117</v>
      </c>
      <c r="Q28" s="34">
        <v>95</v>
      </c>
      <c r="R28" s="34">
        <v>97</v>
      </c>
      <c r="S28" s="46">
        <f>SUM(B28:R28)</f>
        <v>3129</v>
      </c>
      <c r="T28" s="53">
        <f t="shared" si="13"/>
        <v>656</v>
      </c>
      <c r="U28" s="74">
        <f t="shared" si="14"/>
        <v>2473</v>
      </c>
    </row>
    <row r="29" spans="1:21" s="55" customFormat="1" ht="11.25">
      <c r="A29" s="32" t="s">
        <v>25</v>
      </c>
      <c r="B29" s="46">
        <v>1118</v>
      </c>
      <c r="C29" s="46">
        <v>1132</v>
      </c>
      <c r="D29" s="46">
        <v>1100</v>
      </c>
      <c r="E29" s="46">
        <v>1041</v>
      </c>
      <c r="F29" s="46">
        <v>1081</v>
      </c>
      <c r="G29" s="46">
        <v>1135</v>
      </c>
      <c r="H29" s="46">
        <v>995</v>
      </c>
      <c r="I29" s="46">
        <v>770</v>
      </c>
      <c r="J29" s="46">
        <v>714</v>
      </c>
      <c r="K29" s="46">
        <v>712</v>
      </c>
      <c r="L29" s="46">
        <v>712</v>
      </c>
      <c r="M29" s="46">
        <v>688</v>
      </c>
      <c r="N29" s="46">
        <v>655</v>
      </c>
      <c r="O29" s="46">
        <v>562</v>
      </c>
      <c r="P29" s="46">
        <v>460</v>
      </c>
      <c r="Q29" s="46">
        <v>329</v>
      </c>
      <c r="R29" s="46">
        <v>334</v>
      </c>
      <c r="S29" s="46">
        <f>SUM(B29:R29)</f>
        <v>13538</v>
      </c>
      <c r="T29" s="75">
        <f t="shared" si="13"/>
        <v>3350</v>
      </c>
      <c r="U29" s="76">
        <f t="shared" si="14"/>
        <v>10188</v>
      </c>
    </row>
    <row r="30" spans="1:21" s="55" customFormat="1" ht="11.25">
      <c r="A30" s="31" t="s">
        <v>42</v>
      </c>
      <c r="B30" s="34">
        <v>601</v>
      </c>
      <c r="C30" s="34">
        <v>608</v>
      </c>
      <c r="D30" s="34">
        <v>591</v>
      </c>
      <c r="E30" s="34">
        <v>559</v>
      </c>
      <c r="F30" s="34">
        <v>581</v>
      </c>
      <c r="G30" s="34">
        <v>610</v>
      </c>
      <c r="H30" s="34">
        <v>535</v>
      </c>
      <c r="I30" s="34">
        <v>414</v>
      </c>
      <c r="J30" s="34">
        <v>383</v>
      </c>
      <c r="K30" s="34">
        <v>383</v>
      </c>
      <c r="L30" s="34">
        <v>382</v>
      </c>
      <c r="M30" s="34">
        <v>370</v>
      </c>
      <c r="N30" s="34">
        <v>351</v>
      </c>
      <c r="O30" s="34">
        <v>302</v>
      </c>
      <c r="P30" s="34">
        <v>247</v>
      </c>
      <c r="Q30" s="34">
        <v>177</v>
      </c>
      <c r="R30" s="34">
        <v>179</v>
      </c>
      <c r="S30" s="34">
        <f>SUM(B30:R30)</f>
        <v>7273</v>
      </c>
      <c r="T30" s="53">
        <f t="shared" si="13"/>
        <v>1800</v>
      </c>
      <c r="U30" s="74">
        <f t="shared" si="14"/>
        <v>5473</v>
      </c>
    </row>
    <row r="31" spans="1:21" s="77" customFormat="1" ht="11.25">
      <c r="A31" s="32" t="s">
        <v>30</v>
      </c>
      <c r="B31" s="46">
        <v>310</v>
      </c>
      <c r="C31" s="46">
        <v>324</v>
      </c>
      <c r="D31" s="46">
        <v>319</v>
      </c>
      <c r="E31" s="46">
        <v>298</v>
      </c>
      <c r="F31" s="46">
        <v>302</v>
      </c>
      <c r="G31" s="46">
        <v>318</v>
      </c>
      <c r="H31" s="46">
        <v>311</v>
      </c>
      <c r="I31" s="46">
        <v>316</v>
      </c>
      <c r="J31" s="46">
        <v>361</v>
      </c>
      <c r="K31" s="46">
        <v>417</v>
      </c>
      <c r="L31" s="46">
        <v>453</v>
      </c>
      <c r="M31" s="46">
        <v>446</v>
      </c>
      <c r="N31" s="46">
        <v>405</v>
      </c>
      <c r="O31" s="46">
        <v>348</v>
      </c>
      <c r="P31" s="46">
        <v>266</v>
      </c>
      <c r="Q31" s="46">
        <v>214</v>
      </c>
      <c r="R31" s="46">
        <v>250</v>
      </c>
      <c r="S31" s="46">
        <f>SUM(B31:R31)</f>
        <v>5658</v>
      </c>
      <c r="T31" s="75">
        <f t="shared" si="13"/>
        <v>953</v>
      </c>
      <c r="U31" s="76">
        <f t="shared" si="14"/>
        <v>4705</v>
      </c>
    </row>
    <row r="32" spans="1:21" s="55" customFormat="1" ht="11.25">
      <c r="A32" s="31" t="s">
        <v>43</v>
      </c>
      <c r="B32" s="34">
        <v>142</v>
      </c>
      <c r="C32" s="34">
        <v>147</v>
      </c>
      <c r="D32" s="34">
        <v>146</v>
      </c>
      <c r="E32" s="34">
        <v>136</v>
      </c>
      <c r="F32" s="34">
        <v>138</v>
      </c>
      <c r="G32" s="34">
        <v>145</v>
      </c>
      <c r="H32" s="34">
        <v>142</v>
      </c>
      <c r="I32" s="34">
        <v>144</v>
      </c>
      <c r="J32" s="34">
        <v>165</v>
      </c>
      <c r="K32" s="34">
        <v>190</v>
      </c>
      <c r="L32" s="34">
        <v>207</v>
      </c>
      <c r="M32" s="34">
        <v>204</v>
      </c>
      <c r="N32" s="34">
        <v>185</v>
      </c>
      <c r="O32" s="34">
        <v>159</v>
      </c>
      <c r="P32" s="34">
        <v>121</v>
      </c>
      <c r="Q32" s="34">
        <v>98</v>
      </c>
      <c r="R32" s="34">
        <v>114</v>
      </c>
      <c r="S32" s="34">
        <f>SUM(B32:R32)</f>
        <v>2583</v>
      </c>
      <c r="T32" s="53">
        <f t="shared" si="13"/>
        <v>435</v>
      </c>
      <c r="U32" s="74">
        <f t="shared" si="14"/>
        <v>2148</v>
      </c>
    </row>
    <row r="33" spans="1:21" s="77" customFormat="1" ht="11.25">
      <c r="A33" s="32" t="s">
        <v>32</v>
      </c>
      <c r="B33" s="46">
        <v>1005</v>
      </c>
      <c r="C33" s="46">
        <v>1088</v>
      </c>
      <c r="D33" s="46">
        <v>1153</v>
      </c>
      <c r="E33" s="46">
        <v>1107</v>
      </c>
      <c r="F33" s="46">
        <v>986</v>
      </c>
      <c r="G33" s="46">
        <v>954</v>
      </c>
      <c r="H33" s="46">
        <v>1025</v>
      </c>
      <c r="I33" s="46">
        <v>903</v>
      </c>
      <c r="J33" s="46">
        <v>841</v>
      </c>
      <c r="K33" s="46">
        <v>956</v>
      </c>
      <c r="L33" s="46">
        <v>1052</v>
      </c>
      <c r="M33" s="46">
        <v>1071</v>
      </c>
      <c r="N33" s="46">
        <v>937</v>
      </c>
      <c r="O33" s="46">
        <v>789</v>
      </c>
      <c r="P33" s="46">
        <v>622</v>
      </c>
      <c r="Q33" s="46">
        <v>429</v>
      </c>
      <c r="R33" s="46">
        <v>445</v>
      </c>
      <c r="S33" s="46">
        <f aca="true" t="shared" si="15" ref="S33:S38">SUM(B33:R33)</f>
        <v>15363</v>
      </c>
      <c r="T33" s="75">
        <f t="shared" si="13"/>
        <v>3246</v>
      </c>
      <c r="U33" s="76">
        <f t="shared" si="14"/>
        <v>12117</v>
      </c>
    </row>
    <row r="34" spans="1:21" s="55" customFormat="1" ht="11.25">
      <c r="A34" s="31" t="s">
        <v>44</v>
      </c>
      <c r="B34" s="34">
        <v>703</v>
      </c>
      <c r="C34" s="34">
        <v>762</v>
      </c>
      <c r="D34" s="34">
        <v>807</v>
      </c>
      <c r="E34" s="34">
        <v>774</v>
      </c>
      <c r="F34" s="34">
        <v>690</v>
      </c>
      <c r="G34" s="34">
        <v>667</v>
      </c>
      <c r="H34" s="34">
        <v>717</v>
      </c>
      <c r="I34" s="34">
        <v>632</v>
      </c>
      <c r="J34" s="34">
        <v>588</v>
      </c>
      <c r="K34" s="34">
        <v>669</v>
      </c>
      <c r="L34" s="34">
        <v>736</v>
      </c>
      <c r="M34" s="34">
        <v>749</v>
      </c>
      <c r="N34" s="34">
        <v>656</v>
      </c>
      <c r="O34" s="34">
        <v>552</v>
      </c>
      <c r="P34" s="34">
        <v>435</v>
      </c>
      <c r="Q34" s="34">
        <v>300</v>
      </c>
      <c r="R34" s="34">
        <v>311</v>
      </c>
      <c r="S34" s="34">
        <f t="shared" si="15"/>
        <v>10748</v>
      </c>
      <c r="T34" s="53">
        <f t="shared" si="13"/>
        <v>2272</v>
      </c>
      <c r="U34" s="74">
        <f t="shared" si="14"/>
        <v>8476</v>
      </c>
    </row>
    <row r="35" spans="1:21" s="77" customFormat="1" ht="11.25">
      <c r="A35" s="32" t="s">
        <v>33</v>
      </c>
      <c r="B35" s="46">
        <v>798</v>
      </c>
      <c r="C35" s="46">
        <v>820</v>
      </c>
      <c r="D35" s="46">
        <v>780</v>
      </c>
      <c r="E35" s="46">
        <v>713</v>
      </c>
      <c r="F35" s="46">
        <v>745</v>
      </c>
      <c r="G35" s="46">
        <v>872</v>
      </c>
      <c r="H35" s="46">
        <v>909</v>
      </c>
      <c r="I35" s="46">
        <v>991</v>
      </c>
      <c r="J35" s="46">
        <v>1225</v>
      </c>
      <c r="K35" s="46">
        <v>1374</v>
      </c>
      <c r="L35" s="46">
        <v>1319</v>
      </c>
      <c r="M35" s="46">
        <v>1155</v>
      </c>
      <c r="N35" s="46">
        <v>915</v>
      </c>
      <c r="O35" s="46">
        <v>678</v>
      </c>
      <c r="P35" s="46">
        <v>488</v>
      </c>
      <c r="Q35" s="46">
        <v>321</v>
      </c>
      <c r="R35" s="46">
        <v>324</v>
      </c>
      <c r="S35" s="46">
        <f t="shared" si="15"/>
        <v>14427</v>
      </c>
      <c r="T35" s="75">
        <f t="shared" si="13"/>
        <v>2398</v>
      </c>
      <c r="U35" s="76">
        <f t="shared" si="14"/>
        <v>12029</v>
      </c>
    </row>
    <row r="36" spans="1:21" s="55" customFormat="1" ht="11.25">
      <c r="A36" s="31" t="s">
        <v>45</v>
      </c>
      <c r="B36" s="34">
        <v>365</v>
      </c>
      <c r="C36" s="34">
        <v>375</v>
      </c>
      <c r="D36" s="34">
        <v>356</v>
      </c>
      <c r="E36" s="34">
        <v>326</v>
      </c>
      <c r="F36" s="34">
        <v>340</v>
      </c>
      <c r="G36" s="34">
        <v>398</v>
      </c>
      <c r="H36" s="34">
        <v>415</v>
      </c>
      <c r="I36" s="34">
        <v>453</v>
      </c>
      <c r="J36" s="34">
        <v>560</v>
      </c>
      <c r="K36" s="34">
        <v>628</v>
      </c>
      <c r="L36" s="34">
        <v>603</v>
      </c>
      <c r="M36" s="34">
        <v>528</v>
      </c>
      <c r="N36" s="34">
        <v>418</v>
      </c>
      <c r="O36" s="34">
        <v>310</v>
      </c>
      <c r="P36" s="34">
        <v>223</v>
      </c>
      <c r="Q36" s="34">
        <v>147</v>
      </c>
      <c r="R36" s="34">
        <v>148</v>
      </c>
      <c r="S36" s="34">
        <f t="shared" si="15"/>
        <v>6593</v>
      </c>
      <c r="T36" s="53">
        <f t="shared" si="13"/>
        <v>1096</v>
      </c>
      <c r="U36" s="74">
        <f t="shared" si="14"/>
        <v>5497</v>
      </c>
    </row>
    <row r="37" spans="1:21" s="77" customFormat="1" ht="11.25">
      <c r="A37" s="32" t="s">
        <v>34</v>
      </c>
      <c r="B37" s="46">
        <v>667</v>
      </c>
      <c r="C37" s="46">
        <v>679</v>
      </c>
      <c r="D37" s="46">
        <v>663</v>
      </c>
      <c r="E37" s="46">
        <v>644</v>
      </c>
      <c r="F37" s="46">
        <v>698</v>
      </c>
      <c r="G37" s="46">
        <v>788</v>
      </c>
      <c r="H37" s="46">
        <v>825</v>
      </c>
      <c r="I37" s="46">
        <v>682</v>
      </c>
      <c r="J37" s="46">
        <v>595</v>
      </c>
      <c r="K37" s="46">
        <v>604</v>
      </c>
      <c r="L37" s="46">
        <v>609</v>
      </c>
      <c r="M37" s="46">
        <v>578</v>
      </c>
      <c r="N37" s="46">
        <v>505</v>
      </c>
      <c r="O37" s="46">
        <v>416</v>
      </c>
      <c r="P37" s="46">
        <v>298</v>
      </c>
      <c r="Q37" s="46">
        <v>220</v>
      </c>
      <c r="R37" s="46">
        <v>235</v>
      </c>
      <c r="S37" s="46">
        <f t="shared" si="15"/>
        <v>9706</v>
      </c>
      <c r="T37" s="75">
        <f t="shared" si="13"/>
        <v>2009</v>
      </c>
      <c r="U37" s="76">
        <f t="shared" si="14"/>
        <v>7697</v>
      </c>
    </row>
    <row r="38" spans="1:21" s="55" customFormat="1" ht="12" thickBot="1">
      <c r="A38" s="33" t="s">
        <v>46</v>
      </c>
      <c r="B38" s="36">
        <v>410</v>
      </c>
      <c r="C38" s="36">
        <v>416</v>
      </c>
      <c r="D38" s="36">
        <v>406</v>
      </c>
      <c r="E38" s="36">
        <v>395</v>
      </c>
      <c r="F38" s="36">
        <v>427</v>
      </c>
      <c r="G38" s="36">
        <v>483</v>
      </c>
      <c r="H38" s="36">
        <v>505</v>
      </c>
      <c r="I38" s="36">
        <v>418</v>
      </c>
      <c r="J38" s="36">
        <v>365</v>
      </c>
      <c r="K38" s="36">
        <v>370</v>
      </c>
      <c r="L38" s="36">
        <v>373</v>
      </c>
      <c r="M38" s="36">
        <v>354</v>
      </c>
      <c r="N38" s="36">
        <v>310</v>
      </c>
      <c r="O38" s="36">
        <v>255</v>
      </c>
      <c r="P38" s="36">
        <v>183</v>
      </c>
      <c r="Q38" s="36">
        <v>135</v>
      </c>
      <c r="R38" s="36">
        <v>144</v>
      </c>
      <c r="S38" s="36">
        <f t="shared" si="15"/>
        <v>5949</v>
      </c>
      <c r="T38" s="78">
        <f t="shared" si="13"/>
        <v>1232</v>
      </c>
      <c r="U38" s="79">
        <f t="shared" si="14"/>
        <v>4717</v>
      </c>
    </row>
    <row r="39" spans="2:21" s="80" customFormat="1" ht="11.25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81"/>
      <c r="U39" s="81"/>
    </row>
    <row r="40" spans="2:21" s="80" customFormat="1" ht="11.25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81"/>
      <c r="U40" s="81"/>
    </row>
    <row r="41" spans="1:21" s="55" customFormat="1" ht="11.25">
      <c r="A41" s="143" t="s">
        <v>78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</row>
    <row r="42" spans="2:19" s="55" customFormat="1" ht="12" thickBo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</row>
    <row r="43" spans="1:21" s="55" customFormat="1" ht="18" customHeight="1" thickBot="1">
      <c r="A43" s="83" t="s">
        <v>2</v>
      </c>
      <c r="B43" s="84" t="s">
        <v>3</v>
      </c>
      <c r="C43" s="49" t="s">
        <v>4</v>
      </c>
      <c r="D43" s="49" t="s">
        <v>5</v>
      </c>
      <c r="E43" s="49" t="s">
        <v>6</v>
      </c>
      <c r="F43" s="49" t="s">
        <v>7</v>
      </c>
      <c r="G43" s="49" t="s">
        <v>8</v>
      </c>
      <c r="H43" s="49" t="s">
        <v>9</v>
      </c>
      <c r="I43" s="49" t="s">
        <v>10</v>
      </c>
      <c r="J43" s="49" t="s">
        <v>11</v>
      </c>
      <c r="K43" s="49" t="s">
        <v>12</v>
      </c>
      <c r="L43" s="49" t="s">
        <v>13</v>
      </c>
      <c r="M43" s="49" t="s">
        <v>14</v>
      </c>
      <c r="N43" s="49" t="s">
        <v>15</v>
      </c>
      <c r="O43" s="49" t="s">
        <v>16</v>
      </c>
      <c r="P43" s="49" t="s">
        <v>17</v>
      </c>
      <c r="Q43" s="49" t="s">
        <v>18</v>
      </c>
      <c r="R43" s="45" t="s">
        <v>19</v>
      </c>
      <c r="S43" s="83" t="s">
        <v>20</v>
      </c>
      <c r="T43" s="57" t="s">
        <v>38</v>
      </c>
      <c r="U43" s="45" t="s">
        <v>55</v>
      </c>
    </row>
    <row r="44" spans="1:21" s="77" customFormat="1" ht="11.25">
      <c r="A44" s="35" t="s">
        <v>24</v>
      </c>
      <c r="B44" s="73">
        <v>242</v>
      </c>
      <c r="C44" s="73">
        <v>234</v>
      </c>
      <c r="D44" s="73">
        <v>215</v>
      </c>
      <c r="E44" s="73">
        <v>208</v>
      </c>
      <c r="F44" s="73">
        <v>241</v>
      </c>
      <c r="G44" s="73">
        <v>278</v>
      </c>
      <c r="H44" s="73">
        <v>244</v>
      </c>
      <c r="I44" s="73">
        <v>196</v>
      </c>
      <c r="J44" s="73">
        <v>213</v>
      </c>
      <c r="K44" s="73">
        <v>259</v>
      </c>
      <c r="L44" s="73">
        <v>287</v>
      </c>
      <c r="M44" s="73">
        <v>269</v>
      </c>
      <c r="N44" s="73">
        <v>219</v>
      </c>
      <c r="O44" s="73">
        <v>205</v>
      </c>
      <c r="P44" s="73">
        <v>189</v>
      </c>
      <c r="Q44" s="73">
        <v>155</v>
      </c>
      <c r="R44" s="73">
        <v>340</v>
      </c>
      <c r="S44" s="70">
        <f>SUM(B44:R44)</f>
        <v>3994</v>
      </c>
      <c r="T44" s="85">
        <f>SUM(B44:D44)</f>
        <v>691</v>
      </c>
      <c r="U44" s="72">
        <f aca="true" t="shared" si="16" ref="U44:U55">SUM(E44:R44)</f>
        <v>3303</v>
      </c>
    </row>
    <row r="45" spans="1:21" s="55" customFormat="1" ht="11.25">
      <c r="A45" s="31" t="s">
        <v>41</v>
      </c>
      <c r="B45" s="34">
        <v>218</v>
      </c>
      <c r="C45" s="34">
        <v>210</v>
      </c>
      <c r="D45" s="34">
        <v>193</v>
      </c>
      <c r="E45" s="34">
        <v>187</v>
      </c>
      <c r="F45" s="34">
        <v>217</v>
      </c>
      <c r="G45" s="34">
        <v>250</v>
      </c>
      <c r="H45" s="34">
        <v>219</v>
      </c>
      <c r="I45" s="34">
        <v>176</v>
      </c>
      <c r="J45" s="34">
        <v>191</v>
      </c>
      <c r="K45" s="34">
        <v>233</v>
      </c>
      <c r="L45" s="34">
        <v>258</v>
      </c>
      <c r="M45" s="34">
        <v>242</v>
      </c>
      <c r="N45" s="34">
        <v>197</v>
      </c>
      <c r="O45" s="34">
        <v>184</v>
      </c>
      <c r="P45" s="34">
        <v>171</v>
      </c>
      <c r="Q45" s="34">
        <v>139</v>
      </c>
      <c r="R45" s="34">
        <v>307</v>
      </c>
      <c r="S45" s="73">
        <f>SUM(B45:R45)</f>
        <v>3592</v>
      </c>
      <c r="T45" s="86">
        <f aca="true" t="shared" si="17" ref="T45:T55">SUM(B45:D45)</f>
        <v>621</v>
      </c>
      <c r="U45" s="74">
        <f t="shared" si="16"/>
        <v>2971</v>
      </c>
    </row>
    <row r="46" spans="1:21" s="77" customFormat="1" ht="11.25">
      <c r="A46" s="32" t="s">
        <v>25</v>
      </c>
      <c r="B46" s="34">
        <v>1054</v>
      </c>
      <c r="C46" s="34">
        <v>1019</v>
      </c>
      <c r="D46" s="34">
        <v>955</v>
      </c>
      <c r="E46" s="34">
        <v>962</v>
      </c>
      <c r="F46" s="34">
        <v>1031</v>
      </c>
      <c r="G46" s="34">
        <v>1075</v>
      </c>
      <c r="H46" s="34">
        <v>977</v>
      </c>
      <c r="I46" s="34">
        <v>842</v>
      </c>
      <c r="J46" s="34">
        <v>834</v>
      </c>
      <c r="K46" s="34">
        <v>885</v>
      </c>
      <c r="L46" s="34">
        <v>919</v>
      </c>
      <c r="M46" s="34">
        <v>839</v>
      </c>
      <c r="N46" s="34">
        <v>700</v>
      </c>
      <c r="O46" s="34">
        <v>542</v>
      </c>
      <c r="P46" s="34">
        <v>446</v>
      </c>
      <c r="Q46" s="34">
        <v>368</v>
      </c>
      <c r="R46" s="34">
        <v>409</v>
      </c>
      <c r="S46" s="46">
        <f aca="true" t="shared" si="18" ref="S46:S55">SUM(B46:R46)</f>
        <v>13857</v>
      </c>
      <c r="T46" s="87">
        <f t="shared" si="17"/>
        <v>3028</v>
      </c>
      <c r="U46" s="76">
        <f t="shared" si="16"/>
        <v>10829</v>
      </c>
    </row>
    <row r="47" spans="1:21" s="55" customFormat="1" ht="11.25">
      <c r="A47" s="31" t="s">
        <v>42</v>
      </c>
      <c r="B47" s="34">
        <v>566</v>
      </c>
      <c r="C47" s="34">
        <v>548</v>
      </c>
      <c r="D47" s="34">
        <v>513</v>
      </c>
      <c r="E47" s="34">
        <v>517</v>
      </c>
      <c r="F47" s="34">
        <v>554</v>
      </c>
      <c r="G47" s="34">
        <v>578</v>
      </c>
      <c r="H47" s="34">
        <v>525</v>
      </c>
      <c r="I47" s="34">
        <v>452</v>
      </c>
      <c r="J47" s="34">
        <v>448</v>
      </c>
      <c r="K47" s="34">
        <v>476</v>
      </c>
      <c r="L47" s="34">
        <v>494</v>
      </c>
      <c r="M47" s="34">
        <v>450</v>
      </c>
      <c r="N47" s="34">
        <v>376</v>
      </c>
      <c r="O47" s="34">
        <v>291</v>
      </c>
      <c r="P47" s="34">
        <v>239</v>
      </c>
      <c r="Q47" s="34">
        <v>198</v>
      </c>
      <c r="R47" s="34">
        <v>220</v>
      </c>
      <c r="S47" s="34">
        <f>SUM(B47:R47)</f>
        <v>7445</v>
      </c>
      <c r="T47" s="86">
        <f t="shared" si="17"/>
        <v>1627</v>
      </c>
      <c r="U47" s="74">
        <f t="shared" si="16"/>
        <v>5818</v>
      </c>
    </row>
    <row r="48" spans="1:21" s="77" customFormat="1" ht="11.25">
      <c r="A48" s="32" t="s">
        <v>30</v>
      </c>
      <c r="B48" s="34">
        <v>296</v>
      </c>
      <c r="C48" s="34">
        <v>304</v>
      </c>
      <c r="D48" s="34">
        <v>289</v>
      </c>
      <c r="E48" s="34">
        <v>272</v>
      </c>
      <c r="F48" s="34">
        <v>308</v>
      </c>
      <c r="G48" s="34">
        <v>334</v>
      </c>
      <c r="H48" s="34">
        <v>304</v>
      </c>
      <c r="I48" s="34">
        <v>319</v>
      </c>
      <c r="J48" s="34">
        <v>374</v>
      </c>
      <c r="K48" s="34">
        <v>406</v>
      </c>
      <c r="L48" s="34">
        <v>445</v>
      </c>
      <c r="M48" s="34">
        <v>436</v>
      </c>
      <c r="N48" s="34">
        <v>389</v>
      </c>
      <c r="O48" s="34">
        <v>352</v>
      </c>
      <c r="P48" s="34">
        <v>284</v>
      </c>
      <c r="Q48" s="34">
        <v>253</v>
      </c>
      <c r="R48" s="34">
        <v>356</v>
      </c>
      <c r="S48" s="46">
        <f t="shared" si="18"/>
        <v>5721</v>
      </c>
      <c r="T48" s="87">
        <f t="shared" si="17"/>
        <v>889</v>
      </c>
      <c r="U48" s="76">
        <f t="shared" si="16"/>
        <v>4832</v>
      </c>
    </row>
    <row r="49" spans="1:21" s="55" customFormat="1" ht="11.25">
      <c r="A49" s="31" t="s">
        <v>43</v>
      </c>
      <c r="B49" s="34">
        <v>135</v>
      </c>
      <c r="C49" s="34">
        <v>139</v>
      </c>
      <c r="D49" s="34">
        <v>132</v>
      </c>
      <c r="E49" s="34">
        <v>124</v>
      </c>
      <c r="F49" s="34">
        <v>141</v>
      </c>
      <c r="G49" s="34">
        <v>153</v>
      </c>
      <c r="H49" s="34">
        <v>139</v>
      </c>
      <c r="I49" s="34">
        <v>146</v>
      </c>
      <c r="J49" s="34">
        <v>171</v>
      </c>
      <c r="K49" s="34">
        <v>185</v>
      </c>
      <c r="L49" s="34">
        <v>203</v>
      </c>
      <c r="M49" s="34">
        <v>199</v>
      </c>
      <c r="N49" s="34">
        <v>178</v>
      </c>
      <c r="O49" s="34">
        <v>161</v>
      </c>
      <c r="P49" s="34">
        <v>130</v>
      </c>
      <c r="Q49" s="34">
        <v>116</v>
      </c>
      <c r="R49" s="34">
        <v>161</v>
      </c>
      <c r="S49" s="34">
        <f t="shared" si="18"/>
        <v>2613</v>
      </c>
      <c r="T49" s="86">
        <f t="shared" si="17"/>
        <v>406</v>
      </c>
      <c r="U49" s="74">
        <f t="shared" si="16"/>
        <v>2207</v>
      </c>
    </row>
    <row r="50" spans="1:21" s="77" customFormat="1" ht="11.25" customHeight="1">
      <c r="A50" s="32" t="s">
        <v>32</v>
      </c>
      <c r="B50" s="34">
        <v>965</v>
      </c>
      <c r="C50" s="34">
        <v>1031</v>
      </c>
      <c r="D50" s="34">
        <v>1063</v>
      </c>
      <c r="E50" s="34">
        <v>1065</v>
      </c>
      <c r="F50" s="34">
        <v>962</v>
      </c>
      <c r="G50" s="34">
        <v>1006</v>
      </c>
      <c r="H50" s="34">
        <v>1053</v>
      </c>
      <c r="I50" s="34">
        <v>929</v>
      </c>
      <c r="J50" s="34">
        <v>927</v>
      </c>
      <c r="K50" s="34">
        <v>1049</v>
      </c>
      <c r="L50" s="34">
        <v>1133</v>
      </c>
      <c r="M50" s="34">
        <v>1074</v>
      </c>
      <c r="N50" s="34">
        <v>943</v>
      </c>
      <c r="O50" s="34">
        <v>795</v>
      </c>
      <c r="P50" s="34">
        <v>642</v>
      </c>
      <c r="Q50" s="34">
        <v>484</v>
      </c>
      <c r="R50" s="34">
        <v>600</v>
      </c>
      <c r="S50" s="46">
        <f t="shared" si="18"/>
        <v>15721</v>
      </c>
      <c r="T50" s="87">
        <f t="shared" si="17"/>
        <v>3059</v>
      </c>
      <c r="U50" s="76">
        <f t="shared" si="16"/>
        <v>12662</v>
      </c>
    </row>
    <row r="51" spans="1:21" s="55" customFormat="1" ht="11.25" customHeight="1">
      <c r="A51" s="31" t="s">
        <v>44</v>
      </c>
      <c r="B51" s="34">
        <v>675</v>
      </c>
      <c r="C51" s="34">
        <v>721</v>
      </c>
      <c r="D51" s="34">
        <v>744</v>
      </c>
      <c r="E51" s="34">
        <v>745</v>
      </c>
      <c r="F51" s="34">
        <v>673</v>
      </c>
      <c r="G51" s="34">
        <v>704</v>
      </c>
      <c r="H51" s="34">
        <v>737</v>
      </c>
      <c r="I51" s="34">
        <v>650</v>
      </c>
      <c r="J51" s="34">
        <v>649</v>
      </c>
      <c r="K51" s="34">
        <v>734</v>
      </c>
      <c r="L51" s="34">
        <v>793</v>
      </c>
      <c r="M51" s="34">
        <v>752</v>
      </c>
      <c r="N51" s="34">
        <v>660</v>
      </c>
      <c r="O51" s="34">
        <v>556</v>
      </c>
      <c r="P51" s="34">
        <v>449</v>
      </c>
      <c r="Q51" s="34">
        <v>339</v>
      </c>
      <c r="R51" s="34">
        <v>420</v>
      </c>
      <c r="S51" s="34">
        <f t="shared" si="18"/>
        <v>11001</v>
      </c>
      <c r="T51" s="86">
        <f t="shared" si="17"/>
        <v>2140</v>
      </c>
      <c r="U51" s="74">
        <f t="shared" si="16"/>
        <v>8861</v>
      </c>
    </row>
    <row r="52" spans="1:21" s="77" customFormat="1" ht="11.25">
      <c r="A52" s="32" t="s">
        <v>33</v>
      </c>
      <c r="B52" s="34">
        <v>773</v>
      </c>
      <c r="C52" s="34">
        <v>804</v>
      </c>
      <c r="D52" s="34">
        <v>789</v>
      </c>
      <c r="E52" s="34">
        <v>723</v>
      </c>
      <c r="F52" s="34">
        <v>719</v>
      </c>
      <c r="G52" s="34">
        <v>805</v>
      </c>
      <c r="H52" s="34">
        <v>793</v>
      </c>
      <c r="I52" s="34">
        <v>690</v>
      </c>
      <c r="J52" s="34">
        <v>752</v>
      </c>
      <c r="K52" s="34">
        <v>812</v>
      </c>
      <c r="L52" s="34">
        <v>768</v>
      </c>
      <c r="M52" s="34">
        <v>656</v>
      </c>
      <c r="N52" s="34">
        <v>556</v>
      </c>
      <c r="O52" s="34">
        <v>467</v>
      </c>
      <c r="P52" s="34">
        <v>390</v>
      </c>
      <c r="Q52" s="34">
        <v>306</v>
      </c>
      <c r="R52" s="34">
        <v>362</v>
      </c>
      <c r="S52" s="46">
        <f t="shared" si="18"/>
        <v>11165</v>
      </c>
      <c r="T52" s="87">
        <f t="shared" si="17"/>
        <v>2366</v>
      </c>
      <c r="U52" s="76">
        <f t="shared" si="16"/>
        <v>8799</v>
      </c>
    </row>
    <row r="53" spans="1:21" s="55" customFormat="1" ht="11.25">
      <c r="A53" s="31" t="s">
        <v>45</v>
      </c>
      <c r="B53" s="34">
        <v>353</v>
      </c>
      <c r="C53" s="34">
        <v>367</v>
      </c>
      <c r="D53" s="34">
        <v>361</v>
      </c>
      <c r="E53" s="34">
        <v>331</v>
      </c>
      <c r="F53" s="34">
        <v>329</v>
      </c>
      <c r="G53" s="34">
        <v>368</v>
      </c>
      <c r="H53" s="34">
        <v>362</v>
      </c>
      <c r="I53" s="34">
        <v>315</v>
      </c>
      <c r="J53" s="34">
        <v>344</v>
      </c>
      <c r="K53" s="34">
        <v>371</v>
      </c>
      <c r="L53" s="34">
        <v>351</v>
      </c>
      <c r="M53" s="34">
        <v>300</v>
      </c>
      <c r="N53" s="34">
        <v>254</v>
      </c>
      <c r="O53" s="34">
        <v>213</v>
      </c>
      <c r="P53" s="34">
        <v>179</v>
      </c>
      <c r="Q53" s="34">
        <v>140</v>
      </c>
      <c r="R53" s="34">
        <v>165</v>
      </c>
      <c r="S53" s="34">
        <f t="shared" si="18"/>
        <v>5103</v>
      </c>
      <c r="T53" s="86">
        <f t="shared" si="17"/>
        <v>1081</v>
      </c>
      <c r="U53" s="74">
        <f t="shared" si="16"/>
        <v>4022</v>
      </c>
    </row>
    <row r="54" spans="1:21" s="77" customFormat="1" ht="11.25">
      <c r="A54" s="32" t="s">
        <v>34</v>
      </c>
      <c r="B54" s="34">
        <v>645</v>
      </c>
      <c r="C54" s="34">
        <v>659</v>
      </c>
      <c r="D54" s="34">
        <v>636</v>
      </c>
      <c r="E54" s="34">
        <v>594</v>
      </c>
      <c r="F54" s="34">
        <v>662</v>
      </c>
      <c r="G54" s="34">
        <v>744</v>
      </c>
      <c r="H54" s="34">
        <v>713</v>
      </c>
      <c r="I54" s="34">
        <v>618</v>
      </c>
      <c r="J54" s="34">
        <v>618</v>
      </c>
      <c r="K54" s="34">
        <v>603</v>
      </c>
      <c r="L54" s="34">
        <v>641</v>
      </c>
      <c r="M54" s="34">
        <v>635</v>
      </c>
      <c r="N54" s="34">
        <v>510</v>
      </c>
      <c r="O54" s="34">
        <v>373</v>
      </c>
      <c r="P54" s="34">
        <v>307</v>
      </c>
      <c r="Q54" s="34">
        <v>233</v>
      </c>
      <c r="R54" s="34">
        <v>278</v>
      </c>
      <c r="S54" s="46">
        <f t="shared" si="18"/>
        <v>9469</v>
      </c>
      <c r="T54" s="87">
        <f t="shared" si="17"/>
        <v>1940</v>
      </c>
      <c r="U54" s="76">
        <f t="shared" si="16"/>
        <v>7529</v>
      </c>
    </row>
    <row r="55" spans="1:21" s="55" customFormat="1" ht="12" thickBot="1">
      <c r="A55" s="33" t="s">
        <v>46</v>
      </c>
      <c r="B55" s="36">
        <v>395</v>
      </c>
      <c r="C55" s="36">
        <v>404</v>
      </c>
      <c r="D55" s="36">
        <v>389</v>
      </c>
      <c r="E55" s="36">
        <v>363</v>
      </c>
      <c r="F55" s="36">
        <v>406</v>
      </c>
      <c r="G55" s="36">
        <v>456</v>
      </c>
      <c r="H55" s="36">
        <v>436</v>
      </c>
      <c r="I55" s="36">
        <v>379</v>
      </c>
      <c r="J55" s="36">
        <v>379</v>
      </c>
      <c r="K55" s="36">
        <v>370</v>
      </c>
      <c r="L55" s="36">
        <v>393</v>
      </c>
      <c r="M55" s="36">
        <v>389</v>
      </c>
      <c r="N55" s="36">
        <v>313</v>
      </c>
      <c r="O55" s="36">
        <v>229</v>
      </c>
      <c r="P55" s="36">
        <v>188</v>
      </c>
      <c r="Q55" s="36">
        <v>143</v>
      </c>
      <c r="R55" s="36">
        <v>170</v>
      </c>
      <c r="S55" s="36">
        <f t="shared" si="18"/>
        <v>5802</v>
      </c>
      <c r="T55" s="88">
        <f t="shared" si="17"/>
        <v>1188</v>
      </c>
      <c r="U55" s="79">
        <f t="shared" si="16"/>
        <v>4614</v>
      </c>
    </row>
    <row r="56" spans="2:21" s="15" customFormat="1" ht="11.2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9"/>
      <c r="U56" s="19"/>
    </row>
    <row r="57" spans="2:21" s="15" customFormat="1" ht="11.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9"/>
      <c r="U57" s="19"/>
    </row>
    <row r="58" spans="1:19" ht="11.25">
      <c r="A58" s="1" t="s">
        <v>47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ht="11.25">
      <c r="A59" s="1" t="s">
        <v>48</v>
      </c>
    </row>
  </sheetData>
  <sheetProtection/>
  <mergeCells count="3">
    <mergeCell ref="A7:U7"/>
    <mergeCell ref="A24:U24"/>
    <mergeCell ref="A41:U41"/>
  </mergeCells>
  <printOptions/>
  <pageMargins left="0.75" right="0.75" top="1" bottom="1" header="0" footer="0"/>
  <pageSetup horizontalDpi="300" verticalDpi="300" orientation="portrait" r:id="rId1"/>
  <ignoredErrors>
    <ignoredError sqref="S13:S16 S19:S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3">
      <selection activeCell="A7" sqref="A7:U7"/>
    </sheetView>
  </sheetViews>
  <sheetFormatPr defaultColWidth="10.28125" defaultRowHeight="12.75"/>
  <cols>
    <col min="1" max="1" width="19.8515625" style="1" customWidth="1"/>
    <col min="2" max="18" width="10.28125" style="1" customWidth="1"/>
    <col min="19" max="19" width="13.7109375" style="1" customWidth="1"/>
    <col min="20" max="20" width="13.140625" style="1" customWidth="1"/>
    <col min="21" max="21" width="16.28125" style="1" customWidth="1"/>
    <col min="22" max="122" width="10.28125" style="1" customWidth="1"/>
    <col min="123" max="123" width="0" style="1" hidden="1" customWidth="1"/>
    <col min="124" max="16384" width="10.28125" style="1" customWidth="1"/>
  </cols>
  <sheetData>
    <row r="1" ht="11.25">
      <c r="A1" s="89" t="s">
        <v>0</v>
      </c>
    </row>
    <row r="2" ht="11.25">
      <c r="A2" s="89" t="s">
        <v>1</v>
      </c>
    </row>
    <row r="3" ht="11.25">
      <c r="A3" s="89" t="s">
        <v>56</v>
      </c>
    </row>
    <row r="4" ht="11.25">
      <c r="A4" s="89" t="s">
        <v>57</v>
      </c>
    </row>
    <row r="6" spans="2:19" ht="11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21" ht="11.25">
      <c r="A7" s="144" t="s">
        <v>76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</row>
    <row r="9" spans="2:20" ht="12" thickBo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1" ht="18.75" customHeight="1" thickBot="1">
      <c r="A10" s="40" t="s">
        <v>2</v>
      </c>
      <c r="B10" s="41" t="s">
        <v>3</v>
      </c>
      <c r="C10" s="42" t="s">
        <v>4</v>
      </c>
      <c r="D10" s="42" t="s">
        <v>5</v>
      </c>
      <c r="E10" s="42" t="s">
        <v>6</v>
      </c>
      <c r="F10" s="42" t="s">
        <v>7</v>
      </c>
      <c r="G10" s="42" t="s">
        <v>8</v>
      </c>
      <c r="H10" s="42" t="s">
        <v>9</v>
      </c>
      <c r="I10" s="42" t="s">
        <v>10</v>
      </c>
      <c r="J10" s="42" t="s">
        <v>11</v>
      </c>
      <c r="K10" s="42" t="s">
        <v>12</v>
      </c>
      <c r="L10" s="42" t="s">
        <v>13</v>
      </c>
      <c r="M10" s="42" t="s">
        <v>14</v>
      </c>
      <c r="N10" s="42" t="s">
        <v>15</v>
      </c>
      <c r="O10" s="42" t="s">
        <v>16</v>
      </c>
      <c r="P10" s="42" t="s">
        <v>17</v>
      </c>
      <c r="Q10" s="42" t="s">
        <v>18</v>
      </c>
      <c r="R10" s="43" t="s">
        <v>19</v>
      </c>
      <c r="S10" s="40" t="s">
        <v>20</v>
      </c>
      <c r="T10" s="44" t="s">
        <v>38</v>
      </c>
      <c r="U10" s="45" t="s">
        <v>40</v>
      </c>
    </row>
    <row r="11" spans="1:21" s="2" customFormat="1" ht="11.25">
      <c r="A11" s="28" t="s">
        <v>24</v>
      </c>
      <c r="B11" s="37">
        <f aca="true" t="shared" si="0" ref="B11:U12">B27+B44</f>
        <v>0</v>
      </c>
      <c r="C11" s="37">
        <f t="shared" si="0"/>
        <v>0</v>
      </c>
      <c r="D11" s="37">
        <f t="shared" si="0"/>
        <v>0</v>
      </c>
      <c r="E11" s="37">
        <f t="shared" si="0"/>
        <v>0</v>
      </c>
      <c r="F11" s="37">
        <f t="shared" si="0"/>
        <v>0</v>
      </c>
      <c r="G11" s="37">
        <f t="shared" si="0"/>
        <v>0</v>
      </c>
      <c r="H11" s="37">
        <f t="shared" si="0"/>
        <v>0</v>
      </c>
      <c r="I11" s="37">
        <f t="shared" si="0"/>
        <v>0</v>
      </c>
      <c r="J11" s="37">
        <f t="shared" si="0"/>
        <v>0</v>
      </c>
      <c r="K11" s="37">
        <f t="shared" si="0"/>
        <v>0</v>
      </c>
      <c r="L11" s="37">
        <f t="shared" si="0"/>
        <v>0</v>
      </c>
      <c r="M11" s="37">
        <f t="shared" si="0"/>
        <v>0</v>
      </c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  <c r="S11" s="59">
        <f>SUM(B11:R11)</f>
        <v>0</v>
      </c>
      <c r="T11" s="38">
        <f t="shared" si="0"/>
        <v>0</v>
      </c>
      <c r="U11" s="39">
        <f t="shared" si="0"/>
        <v>0</v>
      </c>
    </row>
    <row r="12" spans="1:21" ht="11.25">
      <c r="A12" s="29" t="s">
        <v>41</v>
      </c>
      <c r="B12" s="34">
        <f>B28+B45</f>
        <v>289.08000000000004</v>
      </c>
      <c r="C12" s="34">
        <f t="shared" si="0"/>
        <v>283.16700000000003</v>
      </c>
      <c r="D12" s="34">
        <f t="shared" si="0"/>
        <v>266.742</v>
      </c>
      <c r="E12" s="34">
        <f t="shared" si="0"/>
        <v>262.14300000000003</v>
      </c>
      <c r="F12" s="34">
        <f t="shared" si="0"/>
        <v>291.05100000000004</v>
      </c>
      <c r="G12" s="34">
        <f t="shared" si="0"/>
        <v>321.273</v>
      </c>
      <c r="H12" s="34">
        <f t="shared" si="0"/>
        <v>287.10900000000004</v>
      </c>
      <c r="I12" s="34">
        <f t="shared" si="0"/>
        <v>232.578</v>
      </c>
      <c r="J12" s="34">
        <f t="shared" si="0"/>
        <v>229.95000000000002</v>
      </c>
      <c r="K12" s="34">
        <f t="shared" si="0"/>
        <v>268.713</v>
      </c>
      <c r="L12" s="34">
        <f t="shared" si="0"/>
        <v>307.476</v>
      </c>
      <c r="M12" s="34">
        <f t="shared" si="0"/>
        <v>298.93500000000006</v>
      </c>
      <c r="N12" s="34">
        <f t="shared" si="0"/>
        <v>254.25900000000001</v>
      </c>
      <c r="O12" s="34">
        <f t="shared" si="0"/>
        <v>214.839</v>
      </c>
      <c r="P12" s="34">
        <f t="shared" si="0"/>
        <v>189.216</v>
      </c>
      <c r="Q12" s="34">
        <f t="shared" si="0"/>
        <v>153.738</v>
      </c>
      <c r="R12" s="34">
        <f t="shared" si="0"/>
        <v>265.428</v>
      </c>
      <c r="S12" s="61">
        <f>SUM(B12:R12)</f>
        <v>4415.697</v>
      </c>
      <c r="T12" s="10">
        <f>T28+T45</f>
        <v>838.989</v>
      </c>
      <c r="U12" s="20">
        <f>U28+U45</f>
        <v>3576.708</v>
      </c>
    </row>
    <row r="13" spans="1:21" s="2" customFormat="1" ht="11.25">
      <c r="A13" s="28" t="s">
        <v>25</v>
      </c>
      <c r="B13" s="46">
        <f aca="true" t="shared" si="1" ref="B13:U15">B29+B46</f>
        <v>0</v>
      </c>
      <c r="C13" s="46">
        <f t="shared" si="1"/>
        <v>0</v>
      </c>
      <c r="D13" s="46">
        <f t="shared" si="1"/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6">
        <f t="shared" si="1"/>
        <v>0</v>
      </c>
      <c r="N13" s="46">
        <f t="shared" si="1"/>
        <v>0</v>
      </c>
      <c r="O13" s="46">
        <f t="shared" si="1"/>
        <v>0</v>
      </c>
      <c r="P13" s="46">
        <f t="shared" si="1"/>
        <v>0</v>
      </c>
      <c r="Q13" s="46">
        <f t="shared" si="1"/>
        <v>0</v>
      </c>
      <c r="R13" s="46">
        <f t="shared" si="1"/>
        <v>0</v>
      </c>
      <c r="S13" s="60">
        <f aca="true" t="shared" si="2" ref="S13:S22">SUM(B13:R13)</f>
        <v>0</v>
      </c>
      <c r="T13" s="47">
        <f t="shared" si="1"/>
        <v>0</v>
      </c>
      <c r="U13" s="48">
        <f t="shared" si="1"/>
        <v>0</v>
      </c>
    </row>
    <row r="14" spans="1:21" ht="11.25">
      <c r="A14" s="29" t="s">
        <v>42</v>
      </c>
      <c r="B14" s="34">
        <f t="shared" si="1"/>
        <v>890.4209999999998</v>
      </c>
      <c r="C14" s="34">
        <f t="shared" si="1"/>
        <v>882.028</v>
      </c>
      <c r="D14" s="34">
        <f t="shared" si="1"/>
        <v>842.352</v>
      </c>
      <c r="E14" s="34">
        <f t="shared" si="1"/>
        <v>820.988</v>
      </c>
      <c r="F14" s="34">
        <f t="shared" si="1"/>
        <v>866.0049999999999</v>
      </c>
      <c r="G14" s="34">
        <f t="shared" si="1"/>
        <v>906.444</v>
      </c>
      <c r="H14" s="34">
        <f t="shared" si="1"/>
        <v>808.78</v>
      </c>
      <c r="I14" s="34">
        <f t="shared" si="1"/>
        <v>660.7579999999999</v>
      </c>
      <c r="J14" s="34">
        <f t="shared" si="1"/>
        <v>634.053</v>
      </c>
      <c r="K14" s="34">
        <f t="shared" si="1"/>
        <v>655.4169999999999</v>
      </c>
      <c r="L14" s="34">
        <f t="shared" si="1"/>
        <v>668.3879999999999</v>
      </c>
      <c r="M14" s="34">
        <f t="shared" si="1"/>
        <v>625.6600000000001</v>
      </c>
      <c r="N14" s="34">
        <f t="shared" si="1"/>
        <v>554.701</v>
      </c>
      <c r="O14" s="34">
        <f t="shared" si="1"/>
        <v>452.45899999999995</v>
      </c>
      <c r="P14" s="34">
        <f t="shared" si="1"/>
        <v>370.818</v>
      </c>
      <c r="Q14" s="34">
        <f t="shared" si="1"/>
        <v>286.125</v>
      </c>
      <c r="R14" s="34">
        <f t="shared" si="1"/>
        <v>304.437</v>
      </c>
      <c r="S14" s="62">
        <f t="shared" si="2"/>
        <v>11229.833999999999</v>
      </c>
      <c r="T14" s="10">
        <f t="shared" si="1"/>
        <v>2614.801</v>
      </c>
      <c r="U14" s="20">
        <f t="shared" si="1"/>
        <v>8615.033</v>
      </c>
    </row>
    <row r="15" spans="1:21" s="2" customFormat="1" ht="11.25">
      <c r="A15" s="28" t="s">
        <v>30</v>
      </c>
      <c r="B15" s="46">
        <f>B31+B48</f>
        <v>0</v>
      </c>
      <c r="C15" s="46">
        <f t="shared" si="1"/>
        <v>0</v>
      </c>
      <c r="D15" s="46">
        <f t="shared" si="1"/>
        <v>0</v>
      </c>
      <c r="E15" s="46">
        <f t="shared" si="1"/>
        <v>0</v>
      </c>
      <c r="F15" s="46">
        <f t="shared" si="1"/>
        <v>0</v>
      </c>
      <c r="G15" s="46">
        <f t="shared" si="1"/>
        <v>0</v>
      </c>
      <c r="H15" s="46">
        <f t="shared" si="1"/>
        <v>0</v>
      </c>
      <c r="I15" s="46">
        <f t="shared" si="1"/>
        <v>0</v>
      </c>
      <c r="J15" s="46">
        <f t="shared" si="1"/>
        <v>0</v>
      </c>
      <c r="K15" s="46">
        <f t="shared" si="1"/>
        <v>0</v>
      </c>
      <c r="L15" s="46">
        <f t="shared" si="1"/>
        <v>0</v>
      </c>
      <c r="M15" s="46">
        <f t="shared" si="1"/>
        <v>0</v>
      </c>
      <c r="N15" s="46">
        <f t="shared" si="1"/>
        <v>0</v>
      </c>
      <c r="O15" s="46">
        <f t="shared" si="1"/>
        <v>0</v>
      </c>
      <c r="P15" s="46">
        <f t="shared" si="1"/>
        <v>0</v>
      </c>
      <c r="Q15" s="46">
        <f t="shared" si="1"/>
        <v>0</v>
      </c>
      <c r="R15" s="46">
        <f t="shared" si="1"/>
        <v>0</v>
      </c>
      <c r="S15" s="60">
        <f t="shared" si="2"/>
        <v>0</v>
      </c>
      <c r="T15" s="47">
        <f t="shared" si="1"/>
        <v>0</v>
      </c>
      <c r="U15" s="48">
        <f t="shared" si="1"/>
        <v>0</v>
      </c>
    </row>
    <row r="16" spans="1:21" ht="11.25">
      <c r="A16" s="29" t="s">
        <v>43</v>
      </c>
      <c r="B16" s="34">
        <f aca="true" t="shared" si="3" ref="B16:U18">B32+B49</f>
        <v>210.243</v>
      </c>
      <c r="C16" s="34">
        <f t="shared" si="3"/>
        <v>217.074</v>
      </c>
      <c r="D16" s="34">
        <f t="shared" si="3"/>
        <v>211.00200000000004</v>
      </c>
      <c r="E16" s="34">
        <f t="shared" si="3"/>
        <v>197.34000000000003</v>
      </c>
      <c r="F16" s="34">
        <f t="shared" si="3"/>
        <v>211.76100000000002</v>
      </c>
      <c r="G16" s="34">
        <f t="shared" si="3"/>
        <v>226.18200000000002</v>
      </c>
      <c r="H16" s="34">
        <f t="shared" si="3"/>
        <v>213.279</v>
      </c>
      <c r="I16" s="34">
        <f t="shared" si="3"/>
        <v>220.11</v>
      </c>
      <c r="J16" s="34">
        <f t="shared" si="3"/>
        <v>255.02400000000003</v>
      </c>
      <c r="K16" s="34">
        <f t="shared" si="3"/>
        <v>284.625</v>
      </c>
      <c r="L16" s="34">
        <f t="shared" si="3"/>
        <v>311.19</v>
      </c>
      <c r="M16" s="34">
        <f t="shared" si="3"/>
        <v>305.877</v>
      </c>
      <c r="N16" s="34">
        <f t="shared" si="3"/>
        <v>275.51700000000005</v>
      </c>
      <c r="O16" s="34">
        <f t="shared" si="3"/>
        <v>242.88</v>
      </c>
      <c r="P16" s="34">
        <f t="shared" si="3"/>
        <v>190.50900000000001</v>
      </c>
      <c r="Q16" s="34">
        <f t="shared" si="3"/>
        <v>162.42600000000002</v>
      </c>
      <c r="R16" s="34">
        <f t="shared" si="3"/>
        <v>208.72500000000002</v>
      </c>
      <c r="S16" s="62">
        <f t="shared" si="2"/>
        <v>3943.764</v>
      </c>
      <c r="T16" s="10">
        <f t="shared" si="3"/>
        <v>638.319</v>
      </c>
      <c r="U16" s="20">
        <f t="shared" si="3"/>
        <v>3305.4450000000006</v>
      </c>
    </row>
    <row r="17" spans="1:21" s="2" customFormat="1" ht="11.25">
      <c r="A17" s="28" t="s">
        <v>32</v>
      </c>
      <c r="B17" s="46">
        <f t="shared" si="3"/>
        <v>0</v>
      </c>
      <c r="C17" s="46">
        <f t="shared" si="3"/>
        <v>0</v>
      </c>
      <c r="D17" s="46">
        <f t="shared" si="3"/>
        <v>0</v>
      </c>
      <c r="E17" s="46">
        <f t="shared" si="3"/>
        <v>0</v>
      </c>
      <c r="F17" s="46">
        <f t="shared" si="3"/>
        <v>0</v>
      </c>
      <c r="G17" s="46">
        <f t="shared" si="3"/>
        <v>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46">
        <f t="shared" si="3"/>
        <v>0</v>
      </c>
      <c r="L17" s="46">
        <f t="shared" si="3"/>
        <v>0</v>
      </c>
      <c r="M17" s="46">
        <f t="shared" si="3"/>
        <v>0</v>
      </c>
      <c r="N17" s="46">
        <f t="shared" si="3"/>
        <v>0</v>
      </c>
      <c r="O17" s="46">
        <f t="shared" si="3"/>
        <v>0</v>
      </c>
      <c r="P17" s="46">
        <f t="shared" si="3"/>
        <v>0</v>
      </c>
      <c r="Q17" s="46">
        <f t="shared" si="3"/>
        <v>0</v>
      </c>
      <c r="R17" s="46">
        <f t="shared" si="3"/>
        <v>0</v>
      </c>
      <c r="S17" s="60">
        <f t="shared" si="2"/>
        <v>0</v>
      </c>
      <c r="T17" s="47">
        <f t="shared" si="3"/>
        <v>0</v>
      </c>
      <c r="U17" s="48">
        <f t="shared" si="3"/>
        <v>0</v>
      </c>
    </row>
    <row r="18" spans="1:21" ht="11.25">
      <c r="A18" s="29" t="s">
        <v>44</v>
      </c>
      <c r="B18" s="34">
        <f>B34+B51</f>
        <v>963.2220000000001</v>
      </c>
      <c r="C18" s="34">
        <f t="shared" si="3"/>
        <v>1036.6170000000002</v>
      </c>
      <c r="D18" s="34">
        <f t="shared" si="3"/>
        <v>1084.1490000000001</v>
      </c>
      <c r="E18" s="34">
        <f t="shared" si="3"/>
        <v>1061.7810000000002</v>
      </c>
      <c r="F18" s="34">
        <f t="shared" si="3"/>
        <v>952.7370000000001</v>
      </c>
      <c r="G18" s="34">
        <f t="shared" si="3"/>
        <v>958.3290000000001</v>
      </c>
      <c r="H18" s="34">
        <f t="shared" si="3"/>
        <v>1016.346</v>
      </c>
      <c r="I18" s="34">
        <f t="shared" si="3"/>
        <v>896.1180000000002</v>
      </c>
      <c r="J18" s="34">
        <f t="shared" si="3"/>
        <v>864.6630000000001</v>
      </c>
      <c r="K18" s="34">
        <f t="shared" si="3"/>
        <v>980.6970000000001</v>
      </c>
      <c r="L18" s="34">
        <f t="shared" si="3"/>
        <v>1068.7710000000002</v>
      </c>
      <c r="M18" s="34">
        <f t="shared" si="3"/>
        <v>1049.199</v>
      </c>
      <c r="N18" s="34">
        <f t="shared" si="3"/>
        <v>919.8840000000001</v>
      </c>
      <c r="O18" s="34">
        <f t="shared" si="3"/>
        <v>774.492</v>
      </c>
      <c r="P18" s="34">
        <f t="shared" si="3"/>
        <v>617.916</v>
      </c>
      <c r="Q18" s="34">
        <f t="shared" si="3"/>
        <v>446.661</v>
      </c>
      <c r="R18" s="34">
        <f t="shared" si="3"/>
        <v>510.96900000000005</v>
      </c>
      <c r="S18" s="62">
        <f t="shared" si="2"/>
        <v>15202.551000000003</v>
      </c>
      <c r="T18" s="10">
        <f t="shared" si="3"/>
        <v>3083.9880000000003</v>
      </c>
      <c r="U18" s="20">
        <f t="shared" si="3"/>
        <v>12118.563</v>
      </c>
    </row>
    <row r="19" spans="1:21" s="2" customFormat="1" ht="11.25">
      <c r="A19" s="28" t="s">
        <v>33</v>
      </c>
      <c r="B19" s="46">
        <f aca="true" t="shared" si="4" ref="B19:U22">B35+B52</f>
        <v>0</v>
      </c>
      <c r="C19" s="46">
        <f t="shared" si="4"/>
        <v>0</v>
      </c>
      <c r="D19" s="46">
        <f t="shared" si="4"/>
        <v>0</v>
      </c>
      <c r="E19" s="46">
        <f t="shared" si="4"/>
        <v>0</v>
      </c>
      <c r="F19" s="46">
        <f t="shared" si="4"/>
        <v>0</v>
      </c>
      <c r="G19" s="46">
        <f t="shared" si="4"/>
        <v>0</v>
      </c>
      <c r="H19" s="46">
        <f t="shared" si="4"/>
        <v>0</v>
      </c>
      <c r="I19" s="46">
        <f t="shared" si="4"/>
        <v>0</v>
      </c>
      <c r="J19" s="46">
        <f t="shared" si="4"/>
        <v>0</v>
      </c>
      <c r="K19" s="46">
        <f t="shared" si="4"/>
        <v>0</v>
      </c>
      <c r="L19" s="46">
        <f t="shared" si="4"/>
        <v>0</v>
      </c>
      <c r="M19" s="46">
        <f t="shared" si="4"/>
        <v>0</v>
      </c>
      <c r="N19" s="46">
        <f t="shared" si="4"/>
        <v>0</v>
      </c>
      <c r="O19" s="46">
        <f t="shared" si="4"/>
        <v>0</v>
      </c>
      <c r="P19" s="46">
        <f t="shared" si="4"/>
        <v>0</v>
      </c>
      <c r="Q19" s="46">
        <f t="shared" si="4"/>
        <v>0</v>
      </c>
      <c r="R19" s="46">
        <f t="shared" si="4"/>
        <v>0</v>
      </c>
      <c r="S19" s="60">
        <f t="shared" si="2"/>
        <v>0</v>
      </c>
      <c r="T19" s="47">
        <f t="shared" si="4"/>
        <v>0</v>
      </c>
      <c r="U19" s="48">
        <f t="shared" si="4"/>
        <v>0</v>
      </c>
    </row>
    <row r="20" spans="1:21" ht="11.25">
      <c r="A20" s="29" t="s">
        <v>45</v>
      </c>
      <c r="B20" s="34">
        <f t="shared" si="4"/>
        <v>492.54799999999994</v>
      </c>
      <c r="C20" s="34">
        <f t="shared" si="4"/>
        <v>509.01199999999994</v>
      </c>
      <c r="D20" s="34">
        <f t="shared" si="4"/>
        <v>491.86199999999997</v>
      </c>
      <c r="E20" s="34">
        <f t="shared" si="4"/>
        <v>450.702</v>
      </c>
      <c r="F20" s="34">
        <f t="shared" si="4"/>
        <v>458.93399999999997</v>
      </c>
      <c r="G20" s="34">
        <f t="shared" si="4"/>
        <v>525.476</v>
      </c>
      <c r="H20" s="34">
        <f t="shared" si="4"/>
        <v>533.0219999999999</v>
      </c>
      <c r="I20" s="34">
        <f t="shared" si="4"/>
        <v>526.848</v>
      </c>
      <c r="J20" s="34">
        <f t="shared" si="4"/>
        <v>620.144</v>
      </c>
      <c r="K20" s="34">
        <f t="shared" si="4"/>
        <v>685.3139999999999</v>
      </c>
      <c r="L20" s="34">
        <f t="shared" si="4"/>
        <v>654.444</v>
      </c>
      <c r="M20" s="34">
        <f t="shared" si="4"/>
        <v>568.008</v>
      </c>
      <c r="N20" s="34">
        <f t="shared" si="4"/>
        <v>460.99199999999996</v>
      </c>
      <c r="O20" s="34">
        <f t="shared" si="4"/>
        <v>358.778</v>
      </c>
      <c r="P20" s="34">
        <f t="shared" si="4"/>
        <v>275.772</v>
      </c>
      <c r="Q20" s="34">
        <f t="shared" si="4"/>
        <v>196.882</v>
      </c>
      <c r="R20" s="34">
        <f t="shared" si="4"/>
        <v>214.71799999999996</v>
      </c>
      <c r="S20" s="62">
        <f t="shared" si="2"/>
        <v>8023.455999999998</v>
      </c>
      <c r="T20" s="10">
        <f t="shared" si="4"/>
        <v>1493.4219999999998</v>
      </c>
      <c r="U20" s="20">
        <f t="shared" si="4"/>
        <v>6530.034</v>
      </c>
    </row>
    <row r="21" spans="1:21" s="2" customFormat="1" ht="11.25">
      <c r="A21" s="28" t="s">
        <v>34</v>
      </c>
      <c r="B21" s="46">
        <f t="shared" si="4"/>
        <v>0</v>
      </c>
      <c r="C21" s="46">
        <f t="shared" si="4"/>
        <v>0</v>
      </c>
      <c r="D21" s="46">
        <f t="shared" si="4"/>
        <v>0</v>
      </c>
      <c r="E21" s="46">
        <f t="shared" si="4"/>
        <v>0</v>
      </c>
      <c r="F21" s="46">
        <f t="shared" si="4"/>
        <v>0</v>
      </c>
      <c r="G21" s="46">
        <f t="shared" si="4"/>
        <v>0</v>
      </c>
      <c r="H21" s="46">
        <f t="shared" si="4"/>
        <v>0</v>
      </c>
      <c r="I21" s="46">
        <f t="shared" si="4"/>
        <v>0</v>
      </c>
      <c r="J21" s="46">
        <f t="shared" si="4"/>
        <v>0</v>
      </c>
      <c r="K21" s="46">
        <f t="shared" si="4"/>
        <v>0</v>
      </c>
      <c r="L21" s="46">
        <f t="shared" si="4"/>
        <v>0</v>
      </c>
      <c r="M21" s="46">
        <f t="shared" si="4"/>
        <v>0</v>
      </c>
      <c r="N21" s="46">
        <f t="shared" si="4"/>
        <v>0</v>
      </c>
      <c r="O21" s="46">
        <f t="shared" si="4"/>
        <v>0</v>
      </c>
      <c r="P21" s="46">
        <f t="shared" si="4"/>
        <v>0</v>
      </c>
      <c r="Q21" s="46">
        <f t="shared" si="4"/>
        <v>0</v>
      </c>
      <c r="R21" s="46">
        <f t="shared" si="4"/>
        <v>0</v>
      </c>
      <c r="S21" s="60">
        <f t="shared" si="2"/>
        <v>0</v>
      </c>
      <c r="T21" s="47">
        <f t="shared" si="4"/>
        <v>0</v>
      </c>
      <c r="U21" s="48">
        <f t="shared" si="4"/>
        <v>0</v>
      </c>
    </row>
    <row r="22" spans="1:21" ht="12" thickBot="1">
      <c r="A22" s="30" t="s">
        <v>46</v>
      </c>
      <c r="B22" s="36">
        <f t="shared" si="4"/>
        <v>492.65999999999997</v>
      </c>
      <c r="C22" s="36">
        <f t="shared" si="4"/>
        <v>501.84000000000003</v>
      </c>
      <c r="D22" s="36">
        <f t="shared" si="4"/>
        <v>486.5400000000001</v>
      </c>
      <c r="E22" s="36">
        <f t="shared" si="4"/>
        <v>463.8960000000001</v>
      </c>
      <c r="F22" s="36">
        <f t="shared" si="4"/>
        <v>509.79600000000005</v>
      </c>
      <c r="G22" s="36">
        <f t="shared" si="4"/>
        <v>574.668</v>
      </c>
      <c r="H22" s="36">
        <f t="shared" si="4"/>
        <v>575.892</v>
      </c>
      <c r="I22" s="36">
        <f t="shared" si="4"/>
        <v>487.764</v>
      </c>
      <c r="J22" s="36">
        <f t="shared" si="4"/>
        <v>455.328</v>
      </c>
      <c r="K22" s="36">
        <f t="shared" si="4"/>
        <v>452.88</v>
      </c>
      <c r="L22" s="36">
        <f t="shared" si="4"/>
        <v>468.79200000000003</v>
      </c>
      <c r="M22" s="36">
        <f t="shared" si="4"/>
        <v>454.716</v>
      </c>
      <c r="N22" s="36">
        <f t="shared" si="4"/>
        <v>381.276</v>
      </c>
      <c r="O22" s="36">
        <f t="shared" si="4"/>
        <v>296.208</v>
      </c>
      <c r="P22" s="36">
        <f t="shared" si="4"/>
        <v>227.05200000000002</v>
      </c>
      <c r="Q22" s="36">
        <f t="shared" si="4"/>
        <v>170.13600000000002</v>
      </c>
      <c r="R22" s="36">
        <f t="shared" si="4"/>
        <v>192.168</v>
      </c>
      <c r="S22" s="63">
        <f t="shared" si="2"/>
        <v>7191.612</v>
      </c>
      <c r="T22" s="21">
        <f t="shared" si="4"/>
        <v>1481.04</v>
      </c>
      <c r="U22" s="22">
        <f t="shared" si="4"/>
        <v>5710.572</v>
      </c>
    </row>
    <row r="23" spans="2:21" s="15" customFormat="1" ht="11.2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9"/>
      <c r="U23" s="19"/>
    </row>
    <row r="24" spans="1:21" ht="11.25">
      <c r="A24" s="144" t="s">
        <v>77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</row>
    <row r="25" spans="2:19" ht="12" thickBo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21" ht="20.25" customHeight="1" thickBot="1">
      <c r="A26" s="40" t="s">
        <v>2</v>
      </c>
      <c r="B26" s="41" t="s">
        <v>3</v>
      </c>
      <c r="C26" s="42" t="s">
        <v>4</v>
      </c>
      <c r="D26" s="42" t="s">
        <v>5</v>
      </c>
      <c r="E26" s="42" t="s">
        <v>6</v>
      </c>
      <c r="F26" s="42" t="s">
        <v>7</v>
      </c>
      <c r="G26" s="42" t="s">
        <v>8</v>
      </c>
      <c r="H26" s="42" t="s">
        <v>9</v>
      </c>
      <c r="I26" s="42" t="s">
        <v>10</v>
      </c>
      <c r="J26" s="42" t="s">
        <v>11</v>
      </c>
      <c r="K26" s="42" t="s">
        <v>12</v>
      </c>
      <c r="L26" s="42" t="s">
        <v>13</v>
      </c>
      <c r="M26" s="42" t="s">
        <v>14</v>
      </c>
      <c r="N26" s="42" t="s">
        <v>15</v>
      </c>
      <c r="O26" s="42" t="s">
        <v>16</v>
      </c>
      <c r="P26" s="42" t="s">
        <v>17</v>
      </c>
      <c r="Q26" s="42" t="s">
        <v>18</v>
      </c>
      <c r="R26" s="43" t="s">
        <v>19</v>
      </c>
      <c r="S26" s="40" t="s">
        <v>20</v>
      </c>
      <c r="T26" s="44" t="s">
        <v>38</v>
      </c>
      <c r="U26" s="45" t="s">
        <v>55</v>
      </c>
    </row>
    <row r="27" spans="1:21" s="55" customFormat="1" ht="11.25">
      <c r="A27" s="35" t="s">
        <v>24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0">
        <f>SUM(B27:R27)</f>
        <v>0</v>
      </c>
      <c r="T27" s="71">
        <f aca="true" t="shared" si="5" ref="T27:T38">SUM(B27:D27)</f>
        <v>0</v>
      </c>
      <c r="U27" s="72">
        <f aca="true" t="shared" si="6" ref="U27:U38">SUM(E27:R27)</f>
        <v>0</v>
      </c>
    </row>
    <row r="28" spans="1:21" s="55" customFormat="1" ht="11.25">
      <c r="A28" s="31" t="s">
        <v>41</v>
      </c>
      <c r="B28" s="34">
        <f>+HOSP!B28*'BENEF HOSP'!$C$10/100</f>
        <v>145.854</v>
      </c>
      <c r="C28" s="34">
        <f>+HOSP!C28*'BENEF HOSP'!$C$10/100</f>
        <v>145.197</v>
      </c>
      <c r="D28" s="34">
        <f>+HOSP!D28*'BENEF HOSP'!$C$10/100</f>
        <v>139.941</v>
      </c>
      <c r="E28" s="34">
        <f>+HOSP!E28*'BENEF HOSP'!$C$10/100</f>
        <v>139.28400000000002</v>
      </c>
      <c r="F28" s="34">
        <f>+HOSP!F28*'BENEF HOSP'!$C$10/100</f>
        <v>148.482</v>
      </c>
      <c r="G28" s="34">
        <f>+HOSP!G28*'BENEF HOSP'!$C$10/100</f>
        <v>157.02300000000002</v>
      </c>
      <c r="H28" s="34">
        <f>+HOSP!H28*'BENEF HOSP'!$C$10/100</f>
        <v>143.226</v>
      </c>
      <c r="I28" s="34">
        <f>+HOSP!I28*'BENEF HOSP'!$C$10/100</f>
        <v>116.946</v>
      </c>
      <c r="J28" s="34">
        <f>+HOSP!J28*'BENEF HOSP'!$C$10/100</f>
        <v>104.46300000000001</v>
      </c>
      <c r="K28" s="34">
        <f>+HOSP!K28*'BENEF HOSP'!$C$10/100</f>
        <v>115.632</v>
      </c>
      <c r="L28" s="34">
        <f>+HOSP!L28*'BENEF HOSP'!$C$10/100</f>
        <v>137.97</v>
      </c>
      <c r="M28" s="34">
        <f>+HOSP!M28*'BENEF HOSP'!$C$10/100</f>
        <v>139.941</v>
      </c>
      <c r="N28" s="34">
        <f>+HOSP!N28*'BENEF HOSP'!$C$10/100</f>
        <v>124.83</v>
      </c>
      <c r="O28" s="34">
        <f>+HOSP!O28*'BENEF HOSP'!$C$10/100</f>
        <v>93.95100000000001</v>
      </c>
      <c r="P28" s="34">
        <f>+HOSP!P28*'BENEF HOSP'!$C$10/100</f>
        <v>76.869</v>
      </c>
      <c r="Q28" s="34">
        <f>+HOSP!Q28*'BENEF HOSP'!$C$10/100</f>
        <v>62.415</v>
      </c>
      <c r="R28" s="34">
        <f>+HOSP!R28*'BENEF HOSP'!$C$10/100</f>
        <v>63.729000000000006</v>
      </c>
      <c r="S28" s="73">
        <f>SUM(B28:R28)</f>
        <v>2055.7529999999997</v>
      </c>
      <c r="T28" s="53">
        <f t="shared" si="5"/>
        <v>430.9920000000001</v>
      </c>
      <c r="U28" s="74">
        <f t="shared" si="6"/>
        <v>1624.761</v>
      </c>
    </row>
    <row r="29" spans="1:21" s="55" customFormat="1" ht="11.25">
      <c r="A29" s="32" t="s">
        <v>25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46">
        <f aca="true" t="shared" si="7" ref="S29:S38">SUM(B29:R29)</f>
        <v>0</v>
      </c>
      <c r="T29" s="75">
        <f t="shared" si="5"/>
        <v>0</v>
      </c>
      <c r="U29" s="76">
        <f t="shared" si="6"/>
        <v>0</v>
      </c>
    </row>
    <row r="30" spans="1:21" s="55" customFormat="1" ht="11.25">
      <c r="A30" s="31" t="s">
        <v>42</v>
      </c>
      <c r="B30" s="34">
        <f>+HOSP!B30*'BENEF HOSP'!$C$13/100</f>
        <v>458.56299999999993</v>
      </c>
      <c r="C30" s="34">
        <f>+HOSP!C30*'BENEF HOSP'!$C$13/100</f>
        <v>463.904</v>
      </c>
      <c r="D30" s="34">
        <f>+HOSP!D30*'BENEF HOSP'!$C$13/100</f>
        <v>450.93299999999994</v>
      </c>
      <c r="E30" s="34">
        <f>+HOSP!E30*'BENEF HOSP'!$C$13/100</f>
        <v>426.517</v>
      </c>
      <c r="F30" s="34">
        <f>+HOSP!F30*'BENEF HOSP'!$C$13/100</f>
        <v>443.30299999999994</v>
      </c>
      <c r="G30" s="34">
        <f>+HOSP!G30*'BENEF HOSP'!$C$13/100</f>
        <v>465.43</v>
      </c>
      <c r="H30" s="34">
        <f>+HOSP!H30*'BENEF HOSP'!$C$13/100</f>
        <v>408.205</v>
      </c>
      <c r="I30" s="34">
        <f>+HOSP!I30*'BENEF HOSP'!$C$13/100</f>
        <v>315.88199999999995</v>
      </c>
      <c r="J30" s="34">
        <f>+HOSP!J30*'BENEF HOSP'!$C$13/100</f>
        <v>292.229</v>
      </c>
      <c r="K30" s="34">
        <f>+HOSP!K30*'BENEF HOSP'!$C$13/100</f>
        <v>292.229</v>
      </c>
      <c r="L30" s="34">
        <f>+HOSP!L30*'BENEF HOSP'!$C$13/100</f>
        <v>291.466</v>
      </c>
      <c r="M30" s="34">
        <f>+HOSP!M30*'BENEF HOSP'!$C$13/100</f>
        <v>282.31</v>
      </c>
      <c r="N30" s="34">
        <f>+HOSP!N30*'BENEF HOSP'!$C$13/100</f>
        <v>267.813</v>
      </c>
      <c r="O30" s="34">
        <f>+HOSP!O30*'BENEF HOSP'!$C$13/100</f>
        <v>230.426</v>
      </c>
      <c r="P30" s="34">
        <f>+HOSP!P30*'BENEF HOSP'!$C$13/100</f>
        <v>188.46099999999998</v>
      </c>
      <c r="Q30" s="34">
        <f>+HOSP!Q30*'BENEF HOSP'!$C$13/100</f>
        <v>135.05100000000002</v>
      </c>
      <c r="R30" s="34">
        <f>+HOSP!R30*'BENEF HOSP'!$C$13/100</f>
        <v>136.577</v>
      </c>
      <c r="S30" s="34">
        <f>SUM(B30:R30)</f>
        <v>5549.299000000001</v>
      </c>
      <c r="T30" s="53">
        <f t="shared" si="5"/>
        <v>1373.3999999999999</v>
      </c>
      <c r="U30" s="74">
        <f t="shared" si="6"/>
        <v>4175.898999999999</v>
      </c>
    </row>
    <row r="31" spans="1:21" s="77" customFormat="1" ht="11.25">
      <c r="A31" s="32" t="s">
        <v>30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46">
        <f t="shared" si="7"/>
        <v>0</v>
      </c>
      <c r="T31" s="75">
        <f t="shared" si="5"/>
        <v>0</v>
      </c>
      <c r="U31" s="76">
        <f t="shared" si="6"/>
        <v>0</v>
      </c>
    </row>
    <row r="32" spans="1:21" s="55" customFormat="1" ht="11.25">
      <c r="A32" s="31" t="s">
        <v>43</v>
      </c>
      <c r="B32" s="34">
        <f>+HOSP!B32*'BENEF HOSP'!$C$15/100</f>
        <v>107.778</v>
      </c>
      <c r="C32" s="34">
        <f>+HOSP!C32*'BENEF HOSP'!$C$15/100</f>
        <v>111.57300000000001</v>
      </c>
      <c r="D32" s="34">
        <f>+HOSP!D32*'BENEF HOSP'!$C$15/100</f>
        <v>110.81400000000002</v>
      </c>
      <c r="E32" s="34">
        <f>+HOSP!E32*'BENEF HOSP'!$C$15/100</f>
        <v>103.22400000000002</v>
      </c>
      <c r="F32" s="34">
        <f>+HOSP!F32*'BENEF HOSP'!$C$15/100</f>
        <v>104.742</v>
      </c>
      <c r="G32" s="34">
        <f>+HOSP!G32*'BENEF HOSP'!$C$15/100</f>
        <v>110.055</v>
      </c>
      <c r="H32" s="34">
        <f>+HOSP!H32*'BENEF HOSP'!$C$15/100</f>
        <v>107.778</v>
      </c>
      <c r="I32" s="34">
        <f>+HOSP!I32*'BENEF HOSP'!$C$15/100</f>
        <v>109.296</v>
      </c>
      <c r="J32" s="34">
        <f>+HOSP!J32*'BENEF HOSP'!$C$15/100</f>
        <v>125.23500000000001</v>
      </c>
      <c r="K32" s="34">
        <f>+HOSP!K32*'BENEF HOSP'!$C$15/100</f>
        <v>144.21</v>
      </c>
      <c r="L32" s="34">
        <f>+HOSP!L32*'BENEF HOSP'!$C$15/100</f>
        <v>157.113</v>
      </c>
      <c r="M32" s="34">
        <f>+HOSP!M32*'BENEF HOSP'!$C$15/100</f>
        <v>154.836</v>
      </c>
      <c r="N32" s="34">
        <f>+HOSP!N32*'BENEF HOSP'!$C$15/100</f>
        <v>140.41500000000002</v>
      </c>
      <c r="O32" s="34">
        <f>+HOSP!O32*'BENEF HOSP'!$C$15/100</f>
        <v>120.681</v>
      </c>
      <c r="P32" s="34">
        <f>+HOSP!P32*'BENEF HOSP'!$C$15/100</f>
        <v>91.83900000000001</v>
      </c>
      <c r="Q32" s="34">
        <f>+HOSP!Q32*'BENEF HOSP'!$C$15/100</f>
        <v>74.382</v>
      </c>
      <c r="R32" s="34">
        <f>+HOSP!R32*'BENEF HOSP'!$C$15/100</f>
        <v>86.52600000000001</v>
      </c>
      <c r="S32" s="34">
        <f>SUM(B32:R32)</f>
        <v>1960.497</v>
      </c>
      <c r="T32" s="53">
        <f t="shared" si="5"/>
        <v>330.165</v>
      </c>
      <c r="U32" s="74">
        <f t="shared" si="6"/>
        <v>1630.332</v>
      </c>
    </row>
    <row r="33" spans="1:21" s="77" customFormat="1" ht="11.25">
      <c r="A33" s="32" t="s">
        <v>32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46">
        <f t="shared" si="7"/>
        <v>0</v>
      </c>
      <c r="T33" s="75">
        <f t="shared" si="5"/>
        <v>0</v>
      </c>
      <c r="U33" s="76">
        <f t="shared" si="6"/>
        <v>0</v>
      </c>
    </row>
    <row r="34" spans="1:21" s="55" customFormat="1" ht="11.25">
      <c r="A34" s="31" t="s">
        <v>44</v>
      </c>
      <c r="B34" s="34">
        <f>+HOSP!B34*'BENEF HOSP'!$C$17/100</f>
        <v>491.39700000000005</v>
      </c>
      <c r="C34" s="34">
        <f>+HOSP!C34*'BENEF HOSP'!$C$17/100</f>
        <v>532.638</v>
      </c>
      <c r="D34" s="34">
        <f>+HOSP!D34*'BENEF HOSP'!$C$17/100</f>
        <v>564.0930000000001</v>
      </c>
      <c r="E34" s="34">
        <f>+HOSP!E34*'BENEF HOSP'!$C$17/100</f>
        <v>541.0260000000001</v>
      </c>
      <c r="F34" s="34">
        <f>+HOSP!F34*'BENEF HOSP'!$C$17/100</f>
        <v>482.31000000000006</v>
      </c>
      <c r="G34" s="34">
        <f>+HOSP!G34*'BENEF HOSP'!$C$17/100</f>
        <v>466.233</v>
      </c>
      <c r="H34" s="34">
        <f>+HOSP!H34*'BENEF HOSP'!$C$17/100</f>
        <v>501.18300000000005</v>
      </c>
      <c r="I34" s="34">
        <f>+HOSP!I34*'BENEF HOSP'!$C$17/100</f>
        <v>441.76800000000003</v>
      </c>
      <c r="J34" s="34">
        <f>+HOSP!J34*'BENEF HOSP'!$C$17/100</f>
        <v>411.01200000000006</v>
      </c>
      <c r="K34" s="34">
        <f>+HOSP!K34*'BENEF HOSP'!$C$17/100</f>
        <v>467.6310000000001</v>
      </c>
      <c r="L34" s="34">
        <f>+HOSP!L34*'BENEF HOSP'!$C$17/100</f>
        <v>514.464</v>
      </c>
      <c r="M34" s="34">
        <f>+HOSP!M34*'BENEF HOSP'!$C$17/100</f>
        <v>523.551</v>
      </c>
      <c r="N34" s="34">
        <f>+HOSP!N34*'BENEF HOSP'!$C$17/100</f>
        <v>458.54400000000004</v>
      </c>
      <c r="O34" s="34">
        <f>+HOSP!O34*'BENEF HOSP'!$C$17/100</f>
        <v>385.848</v>
      </c>
      <c r="P34" s="34">
        <f>+HOSP!P34*'BENEF HOSP'!$C$17/100</f>
        <v>304.06500000000005</v>
      </c>
      <c r="Q34" s="34">
        <f>+HOSP!Q34*'BENEF HOSP'!$C$17/100</f>
        <v>209.7</v>
      </c>
      <c r="R34" s="34">
        <f>+HOSP!R34*'BENEF HOSP'!$C$17/100</f>
        <v>217.389</v>
      </c>
      <c r="S34" s="34">
        <f t="shared" si="7"/>
        <v>7512.852000000001</v>
      </c>
      <c r="T34" s="53">
        <f t="shared" si="5"/>
        <v>1588.1280000000002</v>
      </c>
      <c r="U34" s="74">
        <f t="shared" si="6"/>
        <v>5924.724</v>
      </c>
    </row>
    <row r="35" spans="1:21" s="77" customFormat="1" ht="11.25">
      <c r="A35" s="32" t="s">
        <v>33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46">
        <f t="shared" si="7"/>
        <v>0</v>
      </c>
      <c r="T35" s="75">
        <f t="shared" si="5"/>
        <v>0</v>
      </c>
      <c r="U35" s="76">
        <f t="shared" si="6"/>
        <v>0</v>
      </c>
    </row>
    <row r="36" spans="1:21" s="55" customFormat="1" ht="11.25">
      <c r="A36" s="31" t="s">
        <v>45</v>
      </c>
      <c r="B36" s="34">
        <f>+HOSP!B36*'BENEF HOSP'!$C$19/100</f>
        <v>250.38999999999996</v>
      </c>
      <c r="C36" s="34">
        <f>+HOSP!C36*'BENEF HOSP'!$C$19/100</f>
        <v>257.24999999999994</v>
      </c>
      <c r="D36" s="34">
        <f>+HOSP!D36*'BENEF HOSP'!$C$19/100</f>
        <v>244.21599999999998</v>
      </c>
      <c r="E36" s="34">
        <f>+HOSP!E36*'BENEF HOSP'!$C$19/100</f>
        <v>223.636</v>
      </c>
      <c r="F36" s="34">
        <f>+HOSP!F36*'BENEF HOSP'!$C$19/100</f>
        <v>233.23999999999995</v>
      </c>
      <c r="G36" s="34">
        <f>+HOSP!G36*'BENEF HOSP'!$C$19/100</f>
        <v>273.028</v>
      </c>
      <c r="H36" s="34">
        <f>+HOSP!H36*'BENEF HOSP'!$C$19/100</f>
        <v>284.68999999999994</v>
      </c>
      <c r="I36" s="34">
        <f>+HOSP!I36*'BENEF HOSP'!$C$19/100</f>
        <v>310.758</v>
      </c>
      <c r="J36" s="34">
        <f>+HOSP!J36*'BENEF HOSP'!$C$19/100</f>
        <v>384.16</v>
      </c>
      <c r="K36" s="34">
        <f>+HOSP!K36*'BENEF HOSP'!$C$19/100</f>
        <v>430.80799999999994</v>
      </c>
      <c r="L36" s="34">
        <f>+HOSP!L36*'BENEF HOSP'!$C$19/100</f>
        <v>413.65799999999996</v>
      </c>
      <c r="M36" s="34">
        <f>+HOSP!M36*'BENEF HOSP'!$C$19/100</f>
        <v>362.20799999999997</v>
      </c>
      <c r="N36" s="34">
        <f>+HOSP!N36*'BENEF HOSP'!$C$19/100</f>
        <v>286.748</v>
      </c>
      <c r="O36" s="34">
        <f>+HOSP!O36*'BENEF HOSP'!$C$19/100</f>
        <v>212.66</v>
      </c>
      <c r="P36" s="34">
        <f>+HOSP!P36*'BENEF HOSP'!$C$19/100</f>
        <v>152.97799999999998</v>
      </c>
      <c r="Q36" s="34">
        <f>+HOSP!Q36*'BENEF HOSP'!$C$19/100</f>
        <v>100.84199999999998</v>
      </c>
      <c r="R36" s="34">
        <f>+HOSP!R36*'BENEF HOSP'!$C$19/100</f>
        <v>101.52799999999999</v>
      </c>
      <c r="S36" s="34">
        <f t="shared" si="7"/>
        <v>4522.798</v>
      </c>
      <c r="T36" s="53">
        <f t="shared" si="5"/>
        <v>751.8559999999999</v>
      </c>
      <c r="U36" s="74">
        <f t="shared" si="6"/>
        <v>3770.9419999999996</v>
      </c>
    </row>
    <row r="37" spans="1:21" s="77" customFormat="1" ht="11.25">
      <c r="A37" s="32" t="s">
        <v>34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46">
        <f t="shared" si="7"/>
        <v>0</v>
      </c>
      <c r="T37" s="75">
        <f t="shared" si="5"/>
        <v>0</v>
      </c>
      <c r="U37" s="76">
        <f t="shared" si="6"/>
        <v>0</v>
      </c>
    </row>
    <row r="38" spans="1:21" s="55" customFormat="1" ht="12" thickBot="1">
      <c r="A38" s="33" t="s">
        <v>46</v>
      </c>
      <c r="B38" s="36">
        <f>+HOSP!B38*'BENEF HOSP'!$C$21/100</f>
        <v>250.92</v>
      </c>
      <c r="C38" s="36">
        <f>+HOSP!C38*'BENEF HOSP'!$C$21/100</f>
        <v>254.592</v>
      </c>
      <c r="D38" s="36">
        <f>+HOSP!D38*'BENEF HOSP'!$C$21/100</f>
        <v>248.472</v>
      </c>
      <c r="E38" s="36">
        <f>+HOSP!E38*'BENEF HOSP'!$C$21/100</f>
        <v>241.74</v>
      </c>
      <c r="F38" s="36">
        <f>+HOSP!F38*'BENEF HOSP'!$C$21/100</f>
        <v>261.324</v>
      </c>
      <c r="G38" s="36">
        <f>+HOSP!G38*'BENEF HOSP'!$C$21/100</f>
        <v>295.596</v>
      </c>
      <c r="H38" s="36">
        <f>+HOSP!H38*'BENEF HOSP'!$C$21/100</f>
        <v>309.06</v>
      </c>
      <c r="I38" s="36">
        <f>+HOSP!I38*'BENEF HOSP'!$C$21/100</f>
        <v>255.81600000000003</v>
      </c>
      <c r="J38" s="36">
        <f>+HOSP!J38*'BENEF HOSP'!$C$21/100</f>
        <v>223.38</v>
      </c>
      <c r="K38" s="36">
        <f>+HOSP!K38*'BENEF HOSP'!$C$21/100</f>
        <v>226.44</v>
      </c>
      <c r="L38" s="36">
        <f>+HOSP!L38*'BENEF HOSP'!$C$21/100</f>
        <v>228.276</v>
      </c>
      <c r="M38" s="36">
        <f>+HOSP!M38*'BENEF HOSP'!$C$21/100</f>
        <v>216.648</v>
      </c>
      <c r="N38" s="36">
        <f>+HOSP!N38*'BENEF HOSP'!$C$21/100</f>
        <v>189.72</v>
      </c>
      <c r="O38" s="36">
        <f>+HOSP!O38*'BENEF HOSP'!$C$21/100</f>
        <v>156.06</v>
      </c>
      <c r="P38" s="36">
        <f>+HOSP!P38*'BENEF HOSP'!$C$21/100</f>
        <v>111.99600000000001</v>
      </c>
      <c r="Q38" s="36">
        <f>+HOSP!Q38*'BENEF HOSP'!$C$21/100</f>
        <v>82.62</v>
      </c>
      <c r="R38" s="36">
        <f>+HOSP!R38*'BENEF HOSP'!$C$21/100</f>
        <v>88.12800000000001</v>
      </c>
      <c r="S38" s="36">
        <f t="shared" si="7"/>
        <v>3640.788</v>
      </c>
      <c r="T38" s="78">
        <f t="shared" si="5"/>
        <v>753.984</v>
      </c>
      <c r="U38" s="79">
        <f t="shared" si="6"/>
        <v>2886.804</v>
      </c>
    </row>
    <row r="39" spans="2:21" s="80" customFormat="1" ht="11.25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81"/>
      <c r="U39" s="81"/>
    </row>
    <row r="40" spans="2:21" s="80" customFormat="1" ht="11.25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81"/>
      <c r="U40" s="81"/>
    </row>
    <row r="41" spans="1:21" s="55" customFormat="1" ht="11.25">
      <c r="A41" s="143" t="s">
        <v>78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</row>
    <row r="42" spans="2:19" s="55" customFormat="1" ht="12" thickBo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</row>
    <row r="43" spans="1:21" s="55" customFormat="1" ht="18" customHeight="1" thickBot="1">
      <c r="A43" s="83" t="s">
        <v>2</v>
      </c>
      <c r="B43" s="84" t="s">
        <v>3</v>
      </c>
      <c r="C43" s="49" t="s">
        <v>4</v>
      </c>
      <c r="D43" s="49" t="s">
        <v>5</v>
      </c>
      <c r="E43" s="49" t="s">
        <v>6</v>
      </c>
      <c r="F43" s="49" t="s">
        <v>7</v>
      </c>
      <c r="G43" s="49" t="s">
        <v>8</v>
      </c>
      <c r="H43" s="49" t="s">
        <v>9</v>
      </c>
      <c r="I43" s="49" t="s">
        <v>10</v>
      </c>
      <c r="J43" s="49" t="s">
        <v>11</v>
      </c>
      <c r="K43" s="49" t="s">
        <v>12</v>
      </c>
      <c r="L43" s="49" t="s">
        <v>13</v>
      </c>
      <c r="M43" s="49" t="s">
        <v>14</v>
      </c>
      <c r="N43" s="49" t="s">
        <v>15</v>
      </c>
      <c r="O43" s="49" t="s">
        <v>16</v>
      </c>
      <c r="P43" s="49" t="s">
        <v>17</v>
      </c>
      <c r="Q43" s="49" t="s">
        <v>18</v>
      </c>
      <c r="R43" s="45" t="s">
        <v>19</v>
      </c>
      <c r="S43" s="83" t="s">
        <v>20</v>
      </c>
      <c r="T43" s="57" t="s">
        <v>38</v>
      </c>
      <c r="U43" s="45" t="s">
        <v>55</v>
      </c>
    </row>
    <row r="44" spans="1:21" s="77" customFormat="1" ht="11.25">
      <c r="A44" s="35" t="s">
        <v>24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0">
        <f>SUM(B44:R44)</f>
        <v>0</v>
      </c>
      <c r="T44" s="85">
        <f>SUM(B44:D44)</f>
        <v>0</v>
      </c>
      <c r="U44" s="72">
        <f aca="true" t="shared" si="8" ref="U44:U55">SUM(E44:R44)</f>
        <v>0</v>
      </c>
    </row>
    <row r="45" spans="1:21" s="55" customFormat="1" ht="11.25">
      <c r="A45" s="31" t="s">
        <v>41</v>
      </c>
      <c r="B45" s="34">
        <f>+HOSP!B45*'BENEF HOSP'!$C$10/100</f>
        <v>143.226</v>
      </c>
      <c r="C45" s="34">
        <f>+HOSP!C45*'BENEF HOSP'!$C$10/100</f>
        <v>137.97</v>
      </c>
      <c r="D45" s="34">
        <f>+HOSP!D45*'BENEF HOSP'!$C$10/100</f>
        <v>126.801</v>
      </c>
      <c r="E45" s="34">
        <f>+HOSP!E45*'BENEF HOSP'!$C$10/100</f>
        <v>122.859</v>
      </c>
      <c r="F45" s="34">
        <f>+HOSP!F45*'BENEF HOSP'!$C$10/100</f>
        <v>142.56900000000002</v>
      </c>
      <c r="G45" s="34">
        <f>+HOSP!G45*'BENEF HOSP'!$C$10/100</f>
        <v>164.25</v>
      </c>
      <c r="H45" s="34">
        <f>+HOSP!H45*'BENEF HOSP'!$C$10/100</f>
        <v>143.883</v>
      </c>
      <c r="I45" s="34">
        <f>+HOSP!I45*'BENEF HOSP'!$C$10/100</f>
        <v>115.632</v>
      </c>
      <c r="J45" s="34">
        <f>+HOSP!J45*'BENEF HOSP'!$C$10/100</f>
        <v>125.48700000000001</v>
      </c>
      <c r="K45" s="34">
        <f>+HOSP!K45*'BENEF HOSP'!$C$10/100</f>
        <v>153.08100000000002</v>
      </c>
      <c r="L45" s="34">
        <f>+HOSP!L45*'BENEF HOSP'!$C$10/100</f>
        <v>169.50600000000003</v>
      </c>
      <c r="M45" s="34">
        <f>+HOSP!M45*'BENEF HOSP'!$C$10/100</f>
        <v>158.99400000000003</v>
      </c>
      <c r="N45" s="34">
        <f>+HOSP!N45*'BENEF HOSP'!$C$10/100</f>
        <v>129.429</v>
      </c>
      <c r="O45" s="34">
        <f>+HOSP!O45*'BENEF HOSP'!$C$10/100</f>
        <v>120.888</v>
      </c>
      <c r="P45" s="34">
        <f>+HOSP!P45*'BENEF HOSP'!$C$10/100</f>
        <v>112.34700000000001</v>
      </c>
      <c r="Q45" s="34">
        <f>+HOSP!Q45*'BENEF HOSP'!$C$10/100</f>
        <v>91.32300000000001</v>
      </c>
      <c r="R45" s="34">
        <f>+HOSP!R45*'BENEF HOSP'!$C$10/100</f>
        <v>201.699</v>
      </c>
      <c r="S45" s="73">
        <f>SUM(B45:R45)</f>
        <v>2359.9440000000004</v>
      </c>
      <c r="T45" s="86">
        <f aca="true" t="shared" si="9" ref="T45:T55">SUM(B45:D45)</f>
        <v>407.997</v>
      </c>
      <c r="U45" s="74">
        <f t="shared" si="8"/>
        <v>1951.9470000000001</v>
      </c>
    </row>
    <row r="46" spans="1:21" s="77" customFormat="1" ht="11.25">
      <c r="A46" s="32" t="s">
        <v>25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46">
        <f aca="true" t="shared" si="10" ref="S46:S55">SUM(B46:R46)</f>
        <v>0</v>
      </c>
      <c r="T46" s="87">
        <f t="shared" si="9"/>
        <v>0</v>
      </c>
      <c r="U46" s="76">
        <f t="shared" si="8"/>
        <v>0</v>
      </c>
    </row>
    <row r="47" spans="1:21" s="55" customFormat="1" ht="11.25">
      <c r="A47" s="31" t="s">
        <v>42</v>
      </c>
      <c r="B47" s="34">
        <f>+HOSP!B47*'BENEF HOSP'!$C$13/100</f>
        <v>431.85799999999995</v>
      </c>
      <c r="C47" s="34">
        <f>+HOSP!C47*'BENEF HOSP'!$C$13/100</f>
        <v>418.124</v>
      </c>
      <c r="D47" s="34">
        <f>+HOSP!D47*'BENEF HOSP'!$C$13/100</f>
        <v>391.41900000000004</v>
      </c>
      <c r="E47" s="34">
        <f>+HOSP!E47*'BENEF HOSP'!$C$13/100</f>
        <v>394.471</v>
      </c>
      <c r="F47" s="34">
        <f>+HOSP!F47*'BENEF HOSP'!$C$13/100</f>
        <v>422.702</v>
      </c>
      <c r="G47" s="34">
        <f>+HOSP!G47*'BENEF HOSP'!$C$13/100</f>
        <v>441.014</v>
      </c>
      <c r="H47" s="34">
        <f>+HOSP!H47*'BENEF HOSP'!$C$13/100</f>
        <v>400.575</v>
      </c>
      <c r="I47" s="34">
        <f>+HOSP!I47*'BENEF HOSP'!$C$13/100</f>
        <v>344.876</v>
      </c>
      <c r="J47" s="34">
        <f>+HOSP!J47*'BENEF HOSP'!$C$13/100</f>
        <v>341.824</v>
      </c>
      <c r="K47" s="34">
        <f>+HOSP!K47*'BENEF HOSP'!$C$13/100</f>
        <v>363.18799999999993</v>
      </c>
      <c r="L47" s="34">
        <f>+HOSP!L47*'BENEF HOSP'!$C$13/100</f>
        <v>376.92199999999997</v>
      </c>
      <c r="M47" s="34">
        <f>+HOSP!M47*'BENEF HOSP'!$C$13/100</f>
        <v>343.35</v>
      </c>
      <c r="N47" s="34">
        <f>+HOSP!N47*'BENEF HOSP'!$C$13/100</f>
        <v>286.888</v>
      </c>
      <c r="O47" s="34">
        <f>+HOSP!O47*'BENEF HOSP'!$C$13/100</f>
        <v>222.033</v>
      </c>
      <c r="P47" s="34">
        <f>+HOSP!P47*'BENEF HOSP'!$C$13/100</f>
        <v>182.357</v>
      </c>
      <c r="Q47" s="34">
        <f>+HOSP!Q47*'BENEF HOSP'!$C$13/100</f>
        <v>151.07399999999998</v>
      </c>
      <c r="R47" s="34">
        <f>+HOSP!R47*'BENEF HOSP'!$C$13/100</f>
        <v>167.86</v>
      </c>
      <c r="S47" s="34">
        <f>SUM(B47:R47)</f>
        <v>5680.535</v>
      </c>
      <c r="T47" s="86">
        <f t="shared" si="9"/>
        <v>1241.401</v>
      </c>
      <c r="U47" s="74">
        <f t="shared" si="8"/>
        <v>4439.133999999999</v>
      </c>
    </row>
    <row r="48" spans="1:21" s="77" customFormat="1" ht="11.25">
      <c r="A48" s="32" t="s">
        <v>30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46">
        <f t="shared" si="10"/>
        <v>0</v>
      </c>
      <c r="T48" s="87">
        <f t="shared" si="9"/>
        <v>0</v>
      </c>
      <c r="U48" s="76">
        <f t="shared" si="8"/>
        <v>0</v>
      </c>
    </row>
    <row r="49" spans="1:21" s="55" customFormat="1" ht="11.25">
      <c r="A49" s="31" t="s">
        <v>43</v>
      </c>
      <c r="B49" s="34">
        <f>+HOSP!B49*'BENEF HOSP'!$C$15/100</f>
        <v>102.465</v>
      </c>
      <c r="C49" s="34">
        <f>+HOSP!C49*'BENEF HOSP'!$C$15/100</f>
        <v>105.501</v>
      </c>
      <c r="D49" s="34">
        <f>+HOSP!D49*'BENEF HOSP'!$C$15/100</f>
        <v>100.18800000000002</v>
      </c>
      <c r="E49" s="34">
        <f>+HOSP!E49*'BENEF HOSP'!$C$15/100</f>
        <v>94.116</v>
      </c>
      <c r="F49" s="34">
        <f>+HOSP!F49*'BENEF HOSP'!$C$15/100</f>
        <v>107.01900000000002</v>
      </c>
      <c r="G49" s="34">
        <f>+HOSP!G49*'BENEF HOSP'!$C$15/100</f>
        <v>116.12700000000001</v>
      </c>
      <c r="H49" s="34">
        <f>+HOSP!H49*'BENEF HOSP'!$C$15/100</f>
        <v>105.501</v>
      </c>
      <c r="I49" s="34">
        <f>+HOSP!I49*'BENEF HOSP'!$C$15/100</f>
        <v>110.81400000000002</v>
      </c>
      <c r="J49" s="34">
        <f>+HOSP!J49*'BENEF HOSP'!$C$15/100</f>
        <v>129.78900000000002</v>
      </c>
      <c r="K49" s="34">
        <f>+HOSP!K49*'BENEF HOSP'!$C$15/100</f>
        <v>140.41500000000002</v>
      </c>
      <c r="L49" s="34">
        <f>+HOSP!L49*'BENEF HOSP'!$C$15/100</f>
        <v>154.077</v>
      </c>
      <c r="M49" s="34">
        <f>+HOSP!M49*'BENEF HOSP'!$C$15/100</f>
        <v>151.041</v>
      </c>
      <c r="N49" s="34">
        <f>+HOSP!N49*'BENEF HOSP'!$C$15/100</f>
        <v>135.102</v>
      </c>
      <c r="O49" s="34">
        <f>+HOSP!O49*'BENEF HOSP'!$C$15/100</f>
        <v>122.19900000000001</v>
      </c>
      <c r="P49" s="34">
        <f>+HOSP!P49*'BENEF HOSP'!$C$15/100</f>
        <v>98.67</v>
      </c>
      <c r="Q49" s="34">
        <f>+HOSP!Q49*'BENEF HOSP'!$C$15/100</f>
        <v>88.04400000000001</v>
      </c>
      <c r="R49" s="34">
        <f>+HOSP!R49*'BENEF HOSP'!$C$15/100</f>
        <v>122.19900000000001</v>
      </c>
      <c r="S49" s="34">
        <f t="shared" si="10"/>
        <v>1983.2670000000003</v>
      </c>
      <c r="T49" s="86">
        <f t="shared" si="9"/>
        <v>308.154</v>
      </c>
      <c r="U49" s="74">
        <f t="shared" si="8"/>
        <v>1675.1130000000003</v>
      </c>
    </row>
    <row r="50" spans="1:21" s="77" customFormat="1" ht="11.25" customHeight="1">
      <c r="A50" s="32" t="s">
        <v>32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46">
        <f t="shared" si="10"/>
        <v>0</v>
      </c>
      <c r="T50" s="87">
        <f t="shared" si="9"/>
        <v>0</v>
      </c>
      <c r="U50" s="76">
        <f t="shared" si="8"/>
        <v>0</v>
      </c>
    </row>
    <row r="51" spans="1:21" s="55" customFormat="1" ht="11.25" customHeight="1">
      <c r="A51" s="31" t="s">
        <v>44</v>
      </c>
      <c r="B51" s="34">
        <f>+HOSP!B51*'BENEF HOSP'!$C$17/100</f>
        <v>471.82500000000005</v>
      </c>
      <c r="C51" s="34">
        <f>+HOSP!C51*'BENEF HOSP'!$C$17/100</f>
        <v>503.97900000000004</v>
      </c>
      <c r="D51" s="34">
        <f>+HOSP!D51*'BENEF HOSP'!$C$17/100</f>
        <v>520.056</v>
      </c>
      <c r="E51" s="34">
        <f>+HOSP!E51*'BENEF HOSP'!$C$17/100</f>
        <v>520.7550000000001</v>
      </c>
      <c r="F51" s="34">
        <f>+HOSP!F51*'BENEF HOSP'!$C$17/100</f>
        <v>470.427</v>
      </c>
      <c r="G51" s="34">
        <f>+HOSP!G51*'BENEF HOSP'!$C$17/100</f>
        <v>492.09600000000006</v>
      </c>
      <c r="H51" s="34">
        <f>+HOSP!H51*'BENEF HOSP'!$C$17/100</f>
        <v>515.163</v>
      </c>
      <c r="I51" s="34">
        <f>+HOSP!I51*'BENEF HOSP'!$C$17/100</f>
        <v>454.3500000000001</v>
      </c>
      <c r="J51" s="34">
        <f>+HOSP!J51*'BENEF HOSP'!$C$17/100</f>
        <v>453.65100000000007</v>
      </c>
      <c r="K51" s="34">
        <f>+HOSP!K51*'BENEF HOSP'!$C$17/100</f>
        <v>513.066</v>
      </c>
      <c r="L51" s="34">
        <f>+HOSP!L51*'BENEF HOSP'!$C$17/100</f>
        <v>554.307</v>
      </c>
      <c r="M51" s="34">
        <f>+HOSP!M51*'BENEF HOSP'!$C$17/100</f>
        <v>525.648</v>
      </c>
      <c r="N51" s="34">
        <f>+HOSP!N51*'BENEF HOSP'!$C$17/100</f>
        <v>461.3400000000001</v>
      </c>
      <c r="O51" s="34">
        <f>+HOSP!O51*'BENEF HOSP'!$C$17/100</f>
        <v>388.644</v>
      </c>
      <c r="P51" s="34">
        <f>+HOSP!P51*'BENEF HOSP'!$C$17/100</f>
        <v>313.851</v>
      </c>
      <c r="Q51" s="34">
        <f>+HOSP!Q51*'BENEF HOSP'!$C$17/100</f>
        <v>236.961</v>
      </c>
      <c r="R51" s="34">
        <f>+HOSP!R51*'BENEF HOSP'!$C$17/100</f>
        <v>293.58000000000004</v>
      </c>
      <c r="S51" s="34">
        <f t="shared" si="10"/>
        <v>7689.6990000000005</v>
      </c>
      <c r="T51" s="86">
        <f t="shared" si="9"/>
        <v>1495.8600000000001</v>
      </c>
      <c r="U51" s="74">
        <f t="shared" si="8"/>
        <v>6193.839</v>
      </c>
    </row>
    <row r="52" spans="1:21" s="77" customFormat="1" ht="11.25">
      <c r="A52" s="32" t="s">
        <v>33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46">
        <f t="shared" si="10"/>
        <v>0</v>
      </c>
      <c r="T52" s="87">
        <f t="shared" si="9"/>
        <v>0</v>
      </c>
      <c r="U52" s="76">
        <f t="shared" si="8"/>
        <v>0</v>
      </c>
    </row>
    <row r="53" spans="1:21" s="55" customFormat="1" ht="11.25">
      <c r="A53" s="31" t="s">
        <v>45</v>
      </c>
      <c r="B53" s="34">
        <f>+HOSP!B53*'BENEF HOSP'!$C$19/100</f>
        <v>242.158</v>
      </c>
      <c r="C53" s="34">
        <f>+HOSP!C53*'BENEF HOSP'!$C$19/100</f>
        <v>251.76199999999997</v>
      </c>
      <c r="D53" s="34">
        <f>+HOSP!D53*'BENEF HOSP'!$C$19/100</f>
        <v>247.646</v>
      </c>
      <c r="E53" s="34">
        <f>+HOSP!E53*'BENEF HOSP'!$C$19/100</f>
        <v>227.06599999999997</v>
      </c>
      <c r="F53" s="34">
        <f>+HOSP!F53*'BENEF HOSP'!$C$19/100</f>
        <v>225.694</v>
      </c>
      <c r="G53" s="34">
        <f>+HOSP!G53*'BENEF HOSP'!$C$19/100</f>
        <v>252.44799999999998</v>
      </c>
      <c r="H53" s="34">
        <f>+HOSP!H53*'BENEF HOSP'!$C$19/100</f>
        <v>248.33199999999997</v>
      </c>
      <c r="I53" s="34">
        <f>+HOSP!I53*'BENEF HOSP'!$C$19/100</f>
        <v>216.09</v>
      </c>
      <c r="J53" s="34">
        <f>+HOSP!J53*'BENEF HOSP'!$C$19/100</f>
        <v>235.98399999999998</v>
      </c>
      <c r="K53" s="34">
        <f>+HOSP!K53*'BENEF HOSP'!$C$19/100</f>
        <v>254.50599999999997</v>
      </c>
      <c r="L53" s="34">
        <f>+HOSP!L53*'BENEF HOSP'!$C$19/100</f>
        <v>240.78599999999997</v>
      </c>
      <c r="M53" s="34">
        <f>+HOSP!M53*'BENEF HOSP'!$C$19/100</f>
        <v>205.8</v>
      </c>
      <c r="N53" s="34">
        <f>+HOSP!N53*'BENEF HOSP'!$C$19/100</f>
        <v>174.24399999999997</v>
      </c>
      <c r="O53" s="34">
        <f>+HOSP!O53*'BENEF HOSP'!$C$19/100</f>
        <v>146.118</v>
      </c>
      <c r="P53" s="34">
        <f>+HOSP!P53*'BENEF HOSP'!$C$19/100</f>
        <v>122.794</v>
      </c>
      <c r="Q53" s="34">
        <f>+HOSP!Q53*'BENEF HOSP'!$C$19/100</f>
        <v>96.04</v>
      </c>
      <c r="R53" s="34">
        <f>+HOSP!R53*'BENEF HOSP'!$C$19/100</f>
        <v>113.18999999999998</v>
      </c>
      <c r="S53" s="34">
        <f t="shared" si="10"/>
        <v>3500.658</v>
      </c>
      <c r="T53" s="86">
        <f t="shared" si="9"/>
        <v>741.5659999999999</v>
      </c>
      <c r="U53" s="74">
        <f t="shared" si="8"/>
        <v>2759.092</v>
      </c>
    </row>
    <row r="54" spans="1:21" s="77" customFormat="1" ht="11.25">
      <c r="A54" s="32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46">
        <f t="shared" si="10"/>
        <v>0</v>
      </c>
      <c r="T54" s="87">
        <f t="shared" si="9"/>
        <v>0</v>
      </c>
      <c r="U54" s="76">
        <f t="shared" si="8"/>
        <v>0</v>
      </c>
    </row>
    <row r="55" spans="1:21" s="55" customFormat="1" ht="12" thickBot="1">
      <c r="A55" s="33" t="s">
        <v>46</v>
      </c>
      <c r="B55" s="36">
        <f>+HOSP!B55*'BENEF HOSP'!$C$21/100</f>
        <v>241.74</v>
      </c>
      <c r="C55" s="36">
        <f>+HOSP!C55*'BENEF HOSP'!$C$21/100</f>
        <v>247.24800000000002</v>
      </c>
      <c r="D55" s="36">
        <f>+HOSP!D55*'BENEF HOSP'!$C$21/100</f>
        <v>238.06800000000004</v>
      </c>
      <c r="E55" s="36">
        <f>+HOSP!E55*'BENEF HOSP'!$C$21/100</f>
        <v>222.15600000000003</v>
      </c>
      <c r="F55" s="36">
        <f>+HOSP!F55*'BENEF HOSP'!$C$21/100</f>
        <v>248.472</v>
      </c>
      <c r="G55" s="36">
        <f>+HOSP!G55*'BENEF HOSP'!$C$21/100</f>
        <v>279.072</v>
      </c>
      <c r="H55" s="36">
        <f>+HOSP!H55*'BENEF HOSP'!$C$21/100</f>
        <v>266.832</v>
      </c>
      <c r="I55" s="36">
        <f>+HOSP!I55*'BENEF HOSP'!$C$21/100</f>
        <v>231.94799999999998</v>
      </c>
      <c r="J55" s="36">
        <f>+HOSP!J55*'BENEF HOSP'!$C$21/100</f>
        <v>231.94799999999998</v>
      </c>
      <c r="K55" s="36">
        <f>+HOSP!K55*'BENEF HOSP'!$C$21/100</f>
        <v>226.44</v>
      </c>
      <c r="L55" s="36">
        <f>+HOSP!L55*'BENEF HOSP'!$C$21/100</f>
        <v>240.51600000000002</v>
      </c>
      <c r="M55" s="36">
        <f>+HOSP!M55*'BENEF HOSP'!$C$21/100</f>
        <v>238.06800000000004</v>
      </c>
      <c r="N55" s="36">
        <f>+HOSP!N55*'BENEF HOSP'!$C$21/100</f>
        <v>191.556</v>
      </c>
      <c r="O55" s="36">
        <f>+HOSP!O55*'BENEF HOSP'!$C$21/100</f>
        <v>140.14800000000002</v>
      </c>
      <c r="P55" s="36">
        <f>+HOSP!P55*'BENEF HOSP'!$C$21/100</f>
        <v>115.056</v>
      </c>
      <c r="Q55" s="36">
        <f>+HOSP!Q55*'BENEF HOSP'!$C$21/100</f>
        <v>87.516</v>
      </c>
      <c r="R55" s="36">
        <f>+HOSP!R55*'BENEF HOSP'!$C$21/100</f>
        <v>104.04</v>
      </c>
      <c r="S55" s="36">
        <f t="shared" si="10"/>
        <v>3550.8240000000005</v>
      </c>
      <c r="T55" s="88">
        <f t="shared" si="9"/>
        <v>727.056</v>
      </c>
      <c r="U55" s="79">
        <f t="shared" si="8"/>
        <v>2823.7680000000005</v>
      </c>
    </row>
    <row r="56" spans="2:21" s="15" customFormat="1" ht="11.2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9"/>
      <c r="U56" s="19"/>
    </row>
    <row r="57" spans="2:21" s="15" customFormat="1" ht="11.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9"/>
      <c r="U57" s="19"/>
    </row>
    <row r="58" spans="1:19" ht="11.25">
      <c r="A58" s="1" t="s">
        <v>47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ht="11.25">
      <c r="A59" s="1" t="s">
        <v>48</v>
      </c>
    </row>
  </sheetData>
  <sheetProtection/>
  <mergeCells count="3">
    <mergeCell ref="A7:U7"/>
    <mergeCell ref="A24:U24"/>
    <mergeCell ref="A41:U4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="80" zoomScaleNormal="80" zoomScalePageLayoutView="0" workbookViewId="0" topLeftCell="A7">
      <selection activeCell="A6" sqref="A6:D6"/>
    </sheetView>
  </sheetViews>
  <sheetFormatPr defaultColWidth="11.421875" defaultRowHeight="12.75"/>
  <cols>
    <col min="1" max="1" width="19.421875" style="1" customWidth="1"/>
    <col min="2" max="4" width="15.7109375" style="1" customWidth="1"/>
    <col min="5" max="16384" width="11.421875" style="1" customWidth="1"/>
  </cols>
  <sheetData>
    <row r="1" ht="11.25">
      <c r="A1" s="89" t="s">
        <v>0</v>
      </c>
    </row>
    <row r="2" ht="11.25">
      <c r="A2" s="89" t="s">
        <v>1</v>
      </c>
    </row>
    <row r="3" ht="11.25">
      <c r="A3" s="89" t="s">
        <v>56</v>
      </c>
    </row>
    <row r="4" ht="11.25">
      <c r="A4" s="89" t="s">
        <v>57</v>
      </c>
    </row>
    <row r="6" spans="1:4" ht="11.25">
      <c r="A6" s="144" t="s">
        <v>79</v>
      </c>
      <c r="B6" s="144"/>
      <c r="C6" s="144"/>
      <c r="D6" s="144"/>
    </row>
    <row r="8" ht="12" thickBot="1"/>
    <row r="9" spans="1:4" ht="30" customHeight="1" thickBot="1">
      <c r="A9" s="104" t="s">
        <v>2</v>
      </c>
      <c r="B9" s="105" t="s">
        <v>49</v>
      </c>
      <c r="C9" s="105" t="s">
        <v>50</v>
      </c>
      <c r="D9" s="105" t="s">
        <v>51</v>
      </c>
    </row>
    <row r="10" spans="1:6" ht="11.25">
      <c r="A10" s="100" t="s">
        <v>24</v>
      </c>
      <c r="B10" s="101">
        <f>HOSP!S11</f>
        <v>7470</v>
      </c>
      <c r="C10" s="102">
        <f>BENEF!V14</f>
        <v>65.7</v>
      </c>
      <c r="D10" s="103">
        <f>(B10*C10)/100</f>
        <v>4907.79</v>
      </c>
      <c r="F10" s="3"/>
    </row>
    <row r="11" spans="1:6" ht="11.25">
      <c r="A11" s="67" t="s">
        <v>41</v>
      </c>
      <c r="B11" s="58">
        <f>HOSP!S12</f>
        <v>6721</v>
      </c>
      <c r="C11" s="68">
        <f>C10</f>
        <v>65.7</v>
      </c>
      <c r="D11" s="69">
        <f aca="true" t="shared" si="0" ref="D11:D21">(B11*C11)/100</f>
        <v>4415.697</v>
      </c>
      <c r="F11" s="3"/>
    </row>
    <row r="12" spans="1:6" ht="11.25">
      <c r="A12" s="18" t="s">
        <v>25</v>
      </c>
      <c r="B12" s="5">
        <f>HOSP!S13</f>
        <v>27395</v>
      </c>
      <c r="C12" s="23">
        <f>BENEF!V15</f>
        <v>76.3</v>
      </c>
      <c r="D12" s="17">
        <f t="shared" si="0"/>
        <v>20902.385</v>
      </c>
      <c r="F12" s="3"/>
    </row>
    <row r="13" spans="1:6" ht="11.25">
      <c r="A13" s="67" t="s">
        <v>42</v>
      </c>
      <c r="B13" s="58">
        <f>HOSP!S14</f>
        <v>14718</v>
      </c>
      <c r="C13" s="68">
        <f>C12</f>
        <v>76.3</v>
      </c>
      <c r="D13" s="69">
        <f t="shared" si="0"/>
        <v>11229.833999999999</v>
      </c>
      <c r="F13" s="3"/>
    </row>
    <row r="14" spans="1:6" ht="11.25">
      <c r="A14" s="18" t="s">
        <v>30</v>
      </c>
      <c r="B14" s="5">
        <f>HOSP!S15</f>
        <v>11379</v>
      </c>
      <c r="C14" s="23">
        <f>BENEF!V20</f>
        <v>75.9</v>
      </c>
      <c r="D14" s="17">
        <f t="shared" si="0"/>
        <v>8636.661</v>
      </c>
      <c r="F14" s="3"/>
    </row>
    <row r="15" spans="1:6" ht="11.25">
      <c r="A15" s="67" t="s">
        <v>43</v>
      </c>
      <c r="B15" s="58">
        <f>HOSP!S16</f>
        <v>5196</v>
      </c>
      <c r="C15" s="68">
        <f>C14</f>
        <v>75.9</v>
      </c>
      <c r="D15" s="69">
        <f t="shared" si="0"/>
        <v>3943.764</v>
      </c>
      <c r="F15" s="3"/>
    </row>
    <row r="16" spans="1:6" ht="11.25">
      <c r="A16" s="18" t="s">
        <v>32</v>
      </c>
      <c r="B16" s="5">
        <f>HOSP!S17</f>
        <v>31084</v>
      </c>
      <c r="C16" s="23">
        <f>BENEF!V22</f>
        <v>69.9</v>
      </c>
      <c r="D16" s="17">
        <f t="shared" si="0"/>
        <v>21727.716</v>
      </c>
      <c r="F16" s="3"/>
    </row>
    <row r="17" spans="1:6" ht="11.25">
      <c r="A17" s="67" t="s">
        <v>44</v>
      </c>
      <c r="B17" s="58">
        <f>HOSP!S18</f>
        <v>21749</v>
      </c>
      <c r="C17" s="68">
        <f>C16</f>
        <v>69.9</v>
      </c>
      <c r="D17" s="69">
        <f t="shared" si="0"/>
        <v>15202.551000000001</v>
      </c>
      <c r="F17" s="3"/>
    </row>
    <row r="18" spans="1:6" ht="11.25">
      <c r="A18" s="18" t="s">
        <v>33</v>
      </c>
      <c r="B18" s="5">
        <f>HOSP!S19</f>
        <v>25592</v>
      </c>
      <c r="C18" s="23">
        <f>BENEF!V23</f>
        <v>68.6</v>
      </c>
      <c r="D18" s="17">
        <f t="shared" si="0"/>
        <v>17556.112</v>
      </c>
      <c r="F18" s="3"/>
    </row>
    <row r="19" spans="1:6" ht="11.25">
      <c r="A19" s="67" t="s">
        <v>45</v>
      </c>
      <c r="B19" s="58">
        <f>HOSP!S20</f>
        <v>11696</v>
      </c>
      <c r="C19" s="68">
        <f>C18</f>
        <v>68.6</v>
      </c>
      <c r="D19" s="69">
        <f t="shared" si="0"/>
        <v>8023.456</v>
      </c>
      <c r="F19" s="3"/>
    </row>
    <row r="20" spans="1:6" ht="11.25">
      <c r="A20" s="18" t="s">
        <v>34</v>
      </c>
      <c r="B20" s="5">
        <f>HOSP!S21</f>
        <v>19175</v>
      </c>
      <c r="C20" s="23">
        <f>BENEF!V24</f>
        <v>61.2</v>
      </c>
      <c r="D20" s="17">
        <f t="shared" si="0"/>
        <v>11735.1</v>
      </c>
      <c r="F20" s="3"/>
    </row>
    <row r="21" spans="1:6" ht="12" thickBot="1">
      <c r="A21" s="106" t="s">
        <v>46</v>
      </c>
      <c r="B21" s="107">
        <f>HOSP!S22</f>
        <v>11751</v>
      </c>
      <c r="C21" s="108">
        <f>C20</f>
        <v>61.2</v>
      </c>
      <c r="D21" s="109">
        <f t="shared" si="0"/>
        <v>7191.612000000001</v>
      </c>
      <c r="F21" s="3"/>
    </row>
    <row r="23" ht="11.25">
      <c r="A23" s="1" t="s">
        <v>80</v>
      </c>
    </row>
  </sheetData>
  <sheetProtection/>
  <mergeCells count="1">
    <mergeCell ref="A6:D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9"/>
  <sheetViews>
    <sheetView showGridLines="0" tabSelected="1" zoomScalePageLayoutView="0" workbookViewId="0" topLeftCell="A1">
      <selection activeCell="B68" sqref="B68"/>
    </sheetView>
  </sheetViews>
  <sheetFormatPr defaultColWidth="10.28125" defaultRowHeight="12.75"/>
  <cols>
    <col min="1" max="1" width="19.8515625" style="1" customWidth="1"/>
    <col min="2" max="18" width="10.28125" style="1" customWidth="1"/>
    <col min="19" max="19" width="13.7109375" style="1" customWidth="1"/>
    <col min="20" max="20" width="13.140625" style="1" customWidth="1"/>
    <col min="21" max="21" width="16.28125" style="1" customWidth="1"/>
    <col min="22" max="122" width="10.28125" style="1" customWidth="1"/>
    <col min="123" max="123" width="0" style="1" hidden="1" customWidth="1"/>
    <col min="124" max="16384" width="10.28125" style="1" customWidth="1"/>
  </cols>
  <sheetData>
    <row r="1" ht="11.25">
      <c r="A1" s="89" t="s">
        <v>0</v>
      </c>
    </row>
    <row r="2" ht="11.25">
      <c r="A2" s="89" t="s">
        <v>1</v>
      </c>
    </row>
    <row r="3" ht="11.25">
      <c r="A3" s="89" t="s">
        <v>56</v>
      </c>
    </row>
    <row r="4" ht="11.25">
      <c r="A4" s="89" t="s">
        <v>57</v>
      </c>
    </row>
    <row r="6" spans="2:19" ht="11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21" ht="11.25">
      <c r="A7" s="144" t="s">
        <v>81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</row>
    <row r="9" spans="2:20" ht="12" thickBot="1">
      <c r="B9" s="135"/>
      <c r="C9" s="135"/>
      <c r="D9" s="135"/>
      <c r="E9" s="135"/>
      <c r="F9" s="3"/>
      <c r="G9" s="3"/>
      <c r="H9" s="3"/>
      <c r="I9" s="3"/>
      <c r="J9" s="136"/>
      <c r="K9" s="136"/>
      <c r="L9" s="136"/>
      <c r="M9" s="136"/>
      <c r="N9" s="136"/>
      <c r="O9" s="136"/>
      <c r="P9" s="136"/>
      <c r="Q9" s="136"/>
      <c r="R9" s="136"/>
      <c r="S9" s="3"/>
      <c r="T9" s="3"/>
    </row>
    <row r="10" spans="1:21" ht="12" thickBot="1">
      <c r="A10" s="40" t="s">
        <v>2</v>
      </c>
      <c r="B10" s="41" t="s">
        <v>3</v>
      </c>
      <c r="C10" s="42" t="s">
        <v>4</v>
      </c>
      <c r="D10" s="134" t="s">
        <v>5</v>
      </c>
      <c r="E10" s="137" t="s">
        <v>6</v>
      </c>
      <c r="F10" s="42" t="s">
        <v>7</v>
      </c>
      <c r="G10" s="42" t="s">
        <v>8</v>
      </c>
      <c r="H10" s="42" t="s">
        <v>9</v>
      </c>
      <c r="I10" s="42" t="s">
        <v>10</v>
      </c>
      <c r="J10" s="42" t="s">
        <v>11</v>
      </c>
      <c r="K10" s="49" t="s">
        <v>12</v>
      </c>
      <c r="L10" s="49" t="s">
        <v>13</v>
      </c>
      <c r="M10" s="49" t="s">
        <v>14</v>
      </c>
      <c r="N10" s="49" t="s">
        <v>15</v>
      </c>
      <c r="O10" s="132" t="s">
        <v>16</v>
      </c>
      <c r="P10" s="132" t="s">
        <v>17</v>
      </c>
      <c r="Q10" s="132" t="s">
        <v>18</v>
      </c>
      <c r="R10" s="133" t="s">
        <v>19</v>
      </c>
      <c r="S10" s="40" t="s">
        <v>20</v>
      </c>
      <c r="T10" s="44" t="s">
        <v>38</v>
      </c>
      <c r="U10" s="45" t="s">
        <v>40</v>
      </c>
    </row>
    <row r="11" spans="1:21" s="2" customFormat="1" ht="11.25">
      <c r="A11" s="28" t="s">
        <v>24</v>
      </c>
      <c r="B11" s="37">
        <f aca="true" t="shared" si="0" ref="B11:R11">B27+B44</f>
        <v>320.61600000000004</v>
      </c>
      <c r="C11" s="37">
        <f t="shared" si="0"/>
        <v>314.703</v>
      </c>
      <c r="D11" s="37">
        <f t="shared" si="0"/>
        <v>296.964</v>
      </c>
      <c r="E11" s="37">
        <f t="shared" si="0"/>
        <v>291.708</v>
      </c>
      <c r="F11" s="37">
        <f t="shared" si="0"/>
        <v>323.244</v>
      </c>
      <c r="G11" s="37">
        <f t="shared" si="0"/>
        <v>356.751</v>
      </c>
      <c r="H11" s="37">
        <f t="shared" si="0"/>
        <v>319.302</v>
      </c>
      <c r="I11" s="37">
        <f t="shared" si="0"/>
        <v>258.85800000000006</v>
      </c>
      <c r="J11" s="37">
        <f t="shared" si="0"/>
        <v>256.23</v>
      </c>
      <c r="K11" s="37">
        <f t="shared" si="0"/>
        <v>298.278</v>
      </c>
      <c r="L11" s="37">
        <f t="shared" si="0"/>
        <v>341.64000000000004</v>
      </c>
      <c r="M11" s="37">
        <f t="shared" si="0"/>
        <v>332.442</v>
      </c>
      <c r="N11" s="37">
        <f t="shared" si="0"/>
        <v>282.51</v>
      </c>
      <c r="O11" s="37">
        <f t="shared" si="0"/>
        <v>239.14800000000002</v>
      </c>
      <c r="P11" s="37">
        <f t="shared" si="0"/>
        <v>209.58300000000003</v>
      </c>
      <c r="Q11" s="37">
        <f t="shared" si="0"/>
        <v>170.82</v>
      </c>
      <c r="R11" s="37">
        <f t="shared" si="0"/>
        <v>294.993</v>
      </c>
      <c r="S11" s="59">
        <f>SUM(B11:R11)</f>
        <v>4907.79</v>
      </c>
      <c r="T11" s="38">
        <f aca="true" t="shared" si="1" ref="T11:T22">SUM(B11:D11)</f>
        <v>932.2829999999999</v>
      </c>
      <c r="U11" s="39">
        <f aca="true" t="shared" si="2" ref="U11:U22">SUM(E11:R11)</f>
        <v>3975.507</v>
      </c>
    </row>
    <row r="12" spans="1:21" ht="11.25">
      <c r="A12" s="29" t="s">
        <v>41</v>
      </c>
      <c r="B12" s="34">
        <f aca="true" t="shared" si="3" ref="B12:R12">B28+B45</f>
        <v>289.08000000000004</v>
      </c>
      <c r="C12" s="34">
        <f t="shared" si="3"/>
        <v>283.16700000000003</v>
      </c>
      <c r="D12" s="34">
        <f t="shared" si="3"/>
        <v>266.742</v>
      </c>
      <c r="E12" s="34">
        <f t="shared" si="3"/>
        <v>262.14300000000003</v>
      </c>
      <c r="F12" s="34">
        <f t="shared" si="3"/>
        <v>291.05100000000004</v>
      </c>
      <c r="G12" s="34">
        <f t="shared" si="3"/>
        <v>321.273</v>
      </c>
      <c r="H12" s="34">
        <f t="shared" si="3"/>
        <v>287.10900000000004</v>
      </c>
      <c r="I12" s="34">
        <f t="shared" si="3"/>
        <v>232.578</v>
      </c>
      <c r="J12" s="34">
        <f t="shared" si="3"/>
        <v>229.95000000000002</v>
      </c>
      <c r="K12" s="34">
        <f t="shared" si="3"/>
        <v>268.713</v>
      </c>
      <c r="L12" s="34">
        <f t="shared" si="3"/>
        <v>307.476</v>
      </c>
      <c r="M12" s="34">
        <f t="shared" si="3"/>
        <v>298.93500000000006</v>
      </c>
      <c r="N12" s="34">
        <f t="shared" si="3"/>
        <v>254.25900000000001</v>
      </c>
      <c r="O12" s="34">
        <f t="shared" si="3"/>
        <v>214.839</v>
      </c>
      <c r="P12" s="34">
        <f t="shared" si="3"/>
        <v>189.216</v>
      </c>
      <c r="Q12" s="34">
        <f t="shared" si="3"/>
        <v>153.738</v>
      </c>
      <c r="R12" s="34">
        <f t="shared" si="3"/>
        <v>265.428</v>
      </c>
      <c r="S12" s="61">
        <f>SUM(B12:R12)</f>
        <v>4415.697</v>
      </c>
      <c r="T12" s="10">
        <f t="shared" si="1"/>
        <v>838.989</v>
      </c>
      <c r="U12" s="20">
        <f t="shared" si="2"/>
        <v>3576.7079999999996</v>
      </c>
    </row>
    <row r="13" spans="1:21" s="2" customFormat="1" ht="11.25">
      <c r="A13" s="28" t="s">
        <v>25</v>
      </c>
      <c r="B13" s="46">
        <f aca="true" t="shared" si="4" ref="B13:R13">B29+B46</f>
        <v>1657.2359999999999</v>
      </c>
      <c r="C13" s="46">
        <f t="shared" si="4"/>
        <v>1641.2129999999997</v>
      </c>
      <c r="D13" s="46">
        <f t="shared" si="4"/>
        <v>1567.965</v>
      </c>
      <c r="E13" s="46">
        <f t="shared" si="4"/>
        <v>1528.2889999999998</v>
      </c>
      <c r="F13" s="46">
        <f t="shared" si="4"/>
        <v>1611.4560000000001</v>
      </c>
      <c r="G13" s="46">
        <f t="shared" si="4"/>
        <v>1686.23</v>
      </c>
      <c r="H13" s="46">
        <f t="shared" si="4"/>
        <v>1504.636</v>
      </c>
      <c r="I13" s="46">
        <f t="shared" si="4"/>
        <v>1229.9560000000001</v>
      </c>
      <c r="J13" s="46">
        <f t="shared" si="4"/>
        <v>1181.1239999999998</v>
      </c>
      <c r="K13" s="46">
        <f t="shared" si="4"/>
        <v>1218.511</v>
      </c>
      <c r="L13" s="46">
        <f t="shared" si="4"/>
        <v>1244.453</v>
      </c>
      <c r="M13" s="46">
        <f t="shared" si="4"/>
        <v>1165.1009999999999</v>
      </c>
      <c r="N13" s="46">
        <f t="shared" si="4"/>
        <v>1033.865</v>
      </c>
      <c r="O13" s="46">
        <f t="shared" si="4"/>
        <v>842.352</v>
      </c>
      <c r="P13" s="46">
        <f t="shared" si="4"/>
        <v>691.278</v>
      </c>
      <c r="Q13" s="46">
        <f t="shared" si="4"/>
        <v>531.811</v>
      </c>
      <c r="R13" s="46">
        <f t="shared" si="4"/>
        <v>566.909</v>
      </c>
      <c r="S13" s="60">
        <f aca="true" t="shared" si="5" ref="S13:S22">SUM(B13:R13)</f>
        <v>20902.385</v>
      </c>
      <c r="T13" s="47">
        <f t="shared" si="1"/>
        <v>4866.414</v>
      </c>
      <c r="U13" s="48">
        <f t="shared" si="2"/>
        <v>16035.971000000001</v>
      </c>
    </row>
    <row r="14" spans="1:21" ht="11.25">
      <c r="A14" s="29" t="s">
        <v>42</v>
      </c>
      <c r="B14" s="34">
        <f aca="true" t="shared" si="6" ref="B14:R14">B30+B47</f>
        <v>890.4209999999998</v>
      </c>
      <c r="C14" s="34">
        <f t="shared" si="6"/>
        <v>882.028</v>
      </c>
      <c r="D14" s="34">
        <f t="shared" si="6"/>
        <v>842.352</v>
      </c>
      <c r="E14" s="34">
        <f t="shared" si="6"/>
        <v>820.988</v>
      </c>
      <c r="F14" s="34">
        <f t="shared" si="6"/>
        <v>866.0049999999999</v>
      </c>
      <c r="G14" s="34">
        <f t="shared" si="6"/>
        <v>906.444</v>
      </c>
      <c r="H14" s="34">
        <f t="shared" si="6"/>
        <v>808.78</v>
      </c>
      <c r="I14" s="34">
        <f t="shared" si="6"/>
        <v>660.7579999999999</v>
      </c>
      <c r="J14" s="34">
        <f t="shared" si="6"/>
        <v>634.053</v>
      </c>
      <c r="K14" s="34">
        <f t="shared" si="6"/>
        <v>655.4169999999999</v>
      </c>
      <c r="L14" s="34">
        <f t="shared" si="6"/>
        <v>668.3879999999999</v>
      </c>
      <c r="M14" s="34">
        <f t="shared" si="6"/>
        <v>625.6600000000001</v>
      </c>
      <c r="N14" s="34">
        <f t="shared" si="6"/>
        <v>554.701</v>
      </c>
      <c r="O14" s="34">
        <f t="shared" si="6"/>
        <v>452.45899999999995</v>
      </c>
      <c r="P14" s="34">
        <f t="shared" si="6"/>
        <v>370.818</v>
      </c>
      <c r="Q14" s="34">
        <f t="shared" si="6"/>
        <v>286.125</v>
      </c>
      <c r="R14" s="34">
        <f t="shared" si="6"/>
        <v>304.437</v>
      </c>
      <c r="S14" s="62">
        <f t="shared" si="5"/>
        <v>11229.833999999999</v>
      </c>
      <c r="T14" s="10">
        <f t="shared" si="1"/>
        <v>2614.801</v>
      </c>
      <c r="U14" s="20">
        <f t="shared" si="2"/>
        <v>8615.033</v>
      </c>
    </row>
    <row r="15" spans="1:21" s="2" customFormat="1" ht="11.25">
      <c r="A15" s="28" t="s">
        <v>30</v>
      </c>
      <c r="B15" s="46">
        <f aca="true" t="shared" si="7" ref="B15:R15">B31+B48</f>
        <v>459.954</v>
      </c>
      <c r="C15" s="46">
        <f t="shared" si="7"/>
        <v>476.65200000000004</v>
      </c>
      <c r="D15" s="46">
        <f t="shared" si="7"/>
        <v>461.47200000000004</v>
      </c>
      <c r="E15" s="46">
        <f t="shared" si="7"/>
        <v>432.63000000000005</v>
      </c>
      <c r="F15" s="46">
        <f t="shared" si="7"/>
        <v>462.99</v>
      </c>
      <c r="G15" s="46">
        <f t="shared" si="7"/>
        <v>494.86800000000005</v>
      </c>
      <c r="H15" s="46">
        <f t="shared" si="7"/>
        <v>466.785</v>
      </c>
      <c r="I15" s="46">
        <f t="shared" si="7"/>
        <v>481.96500000000003</v>
      </c>
      <c r="J15" s="46">
        <f t="shared" si="7"/>
        <v>557.865</v>
      </c>
      <c r="K15" s="46">
        <f t="shared" si="7"/>
        <v>624.657</v>
      </c>
      <c r="L15" s="46">
        <f t="shared" si="7"/>
        <v>681.5820000000001</v>
      </c>
      <c r="M15" s="46">
        <f t="shared" si="7"/>
        <v>669.4380000000001</v>
      </c>
      <c r="N15" s="46">
        <f t="shared" si="7"/>
        <v>602.6460000000001</v>
      </c>
      <c r="O15" s="46">
        <f t="shared" si="7"/>
        <v>531.3</v>
      </c>
      <c r="P15" s="46">
        <f t="shared" si="7"/>
        <v>417.45000000000005</v>
      </c>
      <c r="Q15" s="46">
        <f t="shared" si="7"/>
        <v>354.45300000000003</v>
      </c>
      <c r="R15" s="46">
        <f t="shared" si="7"/>
        <v>459.954</v>
      </c>
      <c r="S15" s="60">
        <f t="shared" si="5"/>
        <v>8636.661000000002</v>
      </c>
      <c r="T15" s="47">
        <f t="shared" si="1"/>
        <v>1398.078</v>
      </c>
      <c r="U15" s="48">
        <f t="shared" si="2"/>
        <v>7238.5830000000005</v>
      </c>
    </row>
    <row r="16" spans="1:21" ht="11.25">
      <c r="A16" s="29" t="s">
        <v>43</v>
      </c>
      <c r="B16" s="34">
        <f aca="true" t="shared" si="8" ref="B16:R16">B32+B49</f>
        <v>210.243</v>
      </c>
      <c r="C16" s="34">
        <f t="shared" si="8"/>
        <v>217.074</v>
      </c>
      <c r="D16" s="34">
        <f t="shared" si="8"/>
        <v>211.00200000000004</v>
      </c>
      <c r="E16" s="34">
        <f t="shared" si="8"/>
        <v>197.34000000000003</v>
      </c>
      <c r="F16" s="34">
        <f t="shared" si="8"/>
        <v>211.76100000000002</v>
      </c>
      <c r="G16" s="34">
        <f t="shared" si="8"/>
        <v>226.18200000000002</v>
      </c>
      <c r="H16" s="34">
        <f t="shared" si="8"/>
        <v>213.279</v>
      </c>
      <c r="I16" s="34">
        <f t="shared" si="8"/>
        <v>220.11</v>
      </c>
      <c r="J16" s="34">
        <f t="shared" si="8"/>
        <v>255.02400000000003</v>
      </c>
      <c r="K16" s="34">
        <f t="shared" si="8"/>
        <v>284.625</v>
      </c>
      <c r="L16" s="34">
        <f t="shared" si="8"/>
        <v>311.19</v>
      </c>
      <c r="M16" s="34">
        <f t="shared" si="8"/>
        <v>305.877</v>
      </c>
      <c r="N16" s="34">
        <f t="shared" si="8"/>
        <v>275.51700000000005</v>
      </c>
      <c r="O16" s="34">
        <f t="shared" si="8"/>
        <v>242.88</v>
      </c>
      <c r="P16" s="34">
        <f t="shared" si="8"/>
        <v>190.50900000000001</v>
      </c>
      <c r="Q16" s="34">
        <f t="shared" si="8"/>
        <v>162.42600000000002</v>
      </c>
      <c r="R16" s="34">
        <f t="shared" si="8"/>
        <v>208.72500000000002</v>
      </c>
      <c r="S16" s="62">
        <f t="shared" si="5"/>
        <v>3943.764</v>
      </c>
      <c r="T16" s="10">
        <f t="shared" si="1"/>
        <v>638.3190000000001</v>
      </c>
      <c r="U16" s="20">
        <f t="shared" si="2"/>
        <v>3305.4450000000006</v>
      </c>
    </row>
    <row r="17" spans="1:21" s="2" customFormat="1" ht="11.25">
      <c r="A17" s="28" t="s">
        <v>32</v>
      </c>
      <c r="B17" s="46">
        <f aca="true" t="shared" si="9" ref="B17:R17">B33+B50</f>
        <v>1377.03</v>
      </c>
      <c r="C17" s="46">
        <f t="shared" si="9"/>
        <v>1481.1810000000003</v>
      </c>
      <c r="D17" s="46">
        <f t="shared" si="9"/>
        <v>1548.9840000000004</v>
      </c>
      <c r="E17" s="46">
        <f t="shared" si="9"/>
        <v>1518.228</v>
      </c>
      <c r="F17" s="46">
        <f t="shared" si="9"/>
        <v>1361.652</v>
      </c>
      <c r="G17" s="46">
        <f t="shared" si="9"/>
        <v>1370.04</v>
      </c>
      <c r="H17" s="46">
        <f t="shared" si="9"/>
        <v>1452.5220000000002</v>
      </c>
      <c r="I17" s="46">
        <f t="shared" si="9"/>
        <v>1280.5680000000002</v>
      </c>
      <c r="J17" s="46">
        <f t="shared" si="9"/>
        <v>1235.832</v>
      </c>
      <c r="K17" s="46">
        <f t="shared" si="9"/>
        <v>1401.4950000000003</v>
      </c>
      <c r="L17" s="46">
        <f t="shared" si="9"/>
        <v>1527.315</v>
      </c>
      <c r="M17" s="46">
        <f t="shared" si="9"/>
        <v>1499.3550000000002</v>
      </c>
      <c r="N17" s="46">
        <f t="shared" si="9"/>
        <v>1314.1200000000003</v>
      </c>
      <c r="O17" s="46">
        <f t="shared" si="9"/>
        <v>1107.2160000000001</v>
      </c>
      <c r="P17" s="46">
        <f t="shared" si="9"/>
        <v>883.5360000000001</v>
      </c>
      <c r="Q17" s="46">
        <f t="shared" si="9"/>
        <v>638.1870000000001</v>
      </c>
      <c r="R17" s="46">
        <f t="shared" si="9"/>
        <v>730.455</v>
      </c>
      <c r="S17" s="60">
        <f t="shared" si="5"/>
        <v>21727.716000000008</v>
      </c>
      <c r="T17" s="47">
        <f t="shared" si="1"/>
        <v>4407.195000000001</v>
      </c>
      <c r="U17" s="48">
        <f t="shared" si="2"/>
        <v>17320.521000000004</v>
      </c>
    </row>
    <row r="18" spans="1:21" ht="11.25">
      <c r="A18" s="29" t="s">
        <v>44</v>
      </c>
      <c r="B18" s="34">
        <f aca="true" t="shared" si="10" ref="B18:R18">B34+B51</f>
        <v>963.2220000000001</v>
      </c>
      <c r="C18" s="34">
        <f t="shared" si="10"/>
        <v>1036.6170000000002</v>
      </c>
      <c r="D18" s="34">
        <f t="shared" si="10"/>
        <v>1084.1490000000001</v>
      </c>
      <c r="E18" s="34">
        <f t="shared" si="10"/>
        <v>1061.7810000000002</v>
      </c>
      <c r="F18" s="34">
        <f t="shared" si="10"/>
        <v>952.7370000000001</v>
      </c>
      <c r="G18" s="34">
        <f t="shared" si="10"/>
        <v>958.3290000000001</v>
      </c>
      <c r="H18" s="34">
        <f t="shared" si="10"/>
        <v>1016.346</v>
      </c>
      <c r="I18" s="34">
        <f t="shared" si="10"/>
        <v>896.1180000000002</v>
      </c>
      <c r="J18" s="34">
        <f t="shared" si="10"/>
        <v>864.6630000000001</v>
      </c>
      <c r="K18" s="34">
        <f t="shared" si="10"/>
        <v>980.6970000000001</v>
      </c>
      <c r="L18" s="34">
        <f t="shared" si="10"/>
        <v>1068.7710000000002</v>
      </c>
      <c r="M18" s="34">
        <f t="shared" si="10"/>
        <v>1049.199</v>
      </c>
      <c r="N18" s="34">
        <f t="shared" si="10"/>
        <v>919.8840000000001</v>
      </c>
      <c r="O18" s="34">
        <f t="shared" si="10"/>
        <v>774.492</v>
      </c>
      <c r="P18" s="34">
        <f t="shared" si="10"/>
        <v>617.916</v>
      </c>
      <c r="Q18" s="34">
        <f t="shared" si="10"/>
        <v>446.661</v>
      </c>
      <c r="R18" s="34">
        <f t="shared" si="10"/>
        <v>510.96900000000005</v>
      </c>
      <c r="S18" s="62">
        <f t="shared" si="5"/>
        <v>15202.551000000003</v>
      </c>
      <c r="T18" s="10">
        <f t="shared" si="1"/>
        <v>3083.9880000000003</v>
      </c>
      <c r="U18" s="20">
        <f t="shared" si="2"/>
        <v>12118.563000000002</v>
      </c>
    </row>
    <row r="19" spans="1:21" s="2" customFormat="1" ht="11.25">
      <c r="A19" s="28" t="s">
        <v>33</v>
      </c>
      <c r="B19" s="46">
        <f aca="true" t="shared" si="11" ref="B19:R19">B35+B52</f>
        <v>1077.706</v>
      </c>
      <c r="C19" s="46">
        <f t="shared" si="11"/>
        <v>1114.0639999999999</v>
      </c>
      <c r="D19" s="46">
        <f t="shared" si="11"/>
        <v>1076.3339999999998</v>
      </c>
      <c r="E19" s="46">
        <f t="shared" si="11"/>
        <v>985.0959999999999</v>
      </c>
      <c r="F19" s="46">
        <f t="shared" si="11"/>
        <v>1004.3039999999999</v>
      </c>
      <c r="G19" s="46">
        <f t="shared" si="11"/>
        <v>1150.422</v>
      </c>
      <c r="H19" s="46">
        <f t="shared" si="11"/>
        <v>1167.572</v>
      </c>
      <c r="I19" s="46">
        <f t="shared" si="11"/>
        <v>1153.1659999999997</v>
      </c>
      <c r="J19" s="46">
        <f t="shared" si="11"/>
        <v>1356.222</v>
      </c>
      <c r="K19" s="46">
        <f t="shared" si="11"/>
        <v>1499.596</v>
      </c>
      <c r="L19" s="46">
        <f t="shared" si="11"/>
        <v>1431.6819999999998</v>
      </c>
      <c r="M19" s="46">
        <f t="shared" si="11"/>
        <v>1242.346</v>
      </c>
      <c r="N19" s="46">
        <f t="shared" si="11"/>
        <v>1009.106</v>
      </c>
      <c r="O19" s="46">
        <f t="shared" si="11"/>
        <v>785.4699999999999</v>
      </c>
      <c r="P19" s="46">
        <f t="shared" si="11"/>
        <v>602.308</v>
      </c>
      <c r="Q19" s="46">
        <f t="shared" si="11"/>
        <v>430.12199999999996</v>
      </c>
      <c r="R19" s="46">
        <f t="shared" si="11"/>
        <v>470.59599999999995</v>
      </c>
      <c r="S19" s="60">
        <f t="shared" si="5"/>
        <v>17556.111999999997</v>
      </c>
      <c r="T19" s="47">
        <f t="shared" si="1"/>
        <v>3268.1039999999994</v>
      </c>
      <c r="U19" s="48">
        <f t="shared" si="2"/>
        <v>14288.007999999996</v>
      </c>
    </row>
    <row r="20" spans="1:21" ht="11.25">
      <c r="A20" s="29" t="s">
        <v>45</v>
      </c>
      <c r="B20" s="34">
        <f aca="true" t="shared" si="12" ref="B20:R20">B36+B53</f>
        <v>492.54799999999994</v>
      </c>
      <c r="C20" s="34">
        <f t="shared" si="12"/>
        <v>509.01199999999994</v>
      </c>
      <c r="D20" s="34">
        <f t="shared" si="12"/>
        <v>491.86199999999997</v>
      </c>
      <c r="E20" s="34">
        <f t="shared" si="12"/>
        <v>450.702</v>
      </c>
      <c r="F20" s="34">
        <f t="shared" si="12"/>
        <v>458.93399999999997</v>
      </c>
      <c r="G20" s="34">
        <f t="shared" si="12"/>
        <v>525.476</v>
      </c>
      <c r="H20" s="34">
        <f t="shared" si="12"/>
        <v>533.0219999999999</v>
      </c>
      <c r="I20" s="34">
        <f t="shared" si="12"/>
        <v>526.848</v>
      </c>
      <c r="J20" s="34">
        <f t="shared" si="12"/>
        <v>620.144</v>
      </c>
      <c r="K20" s="34">
        <f t="shared" si="12"/>
        <v>685.3139999999999</v>
      </c>
      <c r="L20" s="34">
        <f t="shared" si="12"/>
        <v>654.444</v>
      </c>
      <c r="M20" s="34">
        <f t="shared" si="12"/>
        <v>568.008</v>
      </c>
      <c r="N20" s="34">
        <f t="shared" si="12"/>
        <v>460.99199999999996</v>
      </c>
      <c r="O20" s="34">
        <f t="shared" si="12"/>
        <v>358.778</v>
      </c>
      <c r="P20" s="34">
        <f t="shared" si="12"/>
        <v>275.772</v>
      </c>
      <c r="Q20" s="34">
        <f t="shared" si="12"/>
        <v>196.882</v>
      </c>
      <c r="R20" s="34">
        <f t="shared" si="12"/>
        <v>214.71799999999996</v>
      </c>
      <c r="S20" s="62">
        <f t="shared" si="5"/>
        <v>8023.455999999998</v>
      </c>
      <c r="T20" s="10">
        <f t="shared" si="1"/>
        <v>1493.422</v>
      </c>
      <c r="U20" s="20">
        <f t="shared" si="2"/>
        <v>6530.034</v>
      </c>
    </row>
    <row r="21" spans="1:21" s="2" customFormat="1" ht="11.25">
      <c r="A21" s="28" t="s">
        <v>34</v>
      </c>
      <c r="B21" s="46">
        <f aca="true" t="shared" si="13" ref="B21:R21">B37+B54</f>
        <v>802.944</v>
      </c>
      <c r="C21" s="46">
        <f t="shared" si="13"/>
        <v>818.856</v>
      </c>
      <c r="D21" s="46">
        <f t="shared" si="13"/>
        <v>794.988</v>
      </c>
      <c r="E21" s="46">
        <f t="shared" si="13"/>
        <v>757.6560000000001</v>
      </c>
      <c r="F21" s="46">
        <f t="shared" si="13"/>
        <v>832.3199999999999</v>
      </c>
      <c r="G21" s="46">
        <f t="shared" si="13"/>
        <v>937.5840000000001</v>
      </c>
      <c r="H21" s="46">
        <f t="shared" si="13"/>
        <v>941.256</v>
      </c>
      <c r="I21" s="46">
        <f t="shared" si="13"/>
        <v>795.6</v>
      </c>
      <c r="J21" s="46">
        <f t="shared" si="13"/>
        <v>742.356</v>
      </c>
      <c r="K21" s="46">
        <f t="shared" si="13"/>
        <v>738.684</v>
      </c>
      <c r="L21" s="46">
        <f t="shared" si="13"/>
        <v>765</v>
      </c>
      <c r="M21" s="46">
        <f t="shared" si="13"/>
        <v>742.356</v>
      </c>
      <c r="N21" s="46">
        <f t="shared" si="13"/>
        <v>621.1800000000001</v>
      </c>
      <c r="O21" s="46">
        <f t="shared" si="13"/>
        <v>482.86800000000005</v>
      </c>
      <c r="P21" s="46">
        <f t="shared" si="13"/>
        <v>370.26000000000005</v>
      </c>
      <c r="Q21" s="46">
        <f t="shared" si="13"/>
        <v>277.236</v>
      </c>
      <c r="R21" s="46">
        <f t="shared" si="13"/>
        <v>313.956</v>
      </c>
      <c r="S21" s="60">
        <f t="shared" si="5"/>
        <v>11735.100000000002</v>
      </c>
      <c r="T21" s="47">
        <f t="shared" si="1"/>
        <v>2416.788</v>
      </c>
      <c r="U21" s="48">
        <f t="shared" si="2"/>
        <v>9318.312000000002</v>
      </c>
    </row>
    <row r="22" spans="1:21" ht="12" thickBot="1">
      <c r="A22" s="30" t="s">
        <v>46</v>
      </c>
      <c r="B22" s="36">
        <f aca="true" t="shared" si="14" ref="B22:R22">B38+B55</f>
        <v>492.65999999999997</v>
      </c>
      <c r="C22" s="36">
        <f t="shared" si="14"/>
        <v>501.84000000000003</v>
      </c>
      <c r="D22" s="36">
        <f t="shared" si="14"/>
        <v>486.5400000000001</v>
      </c>
      <c r="E22" s="36">
        <f t="shared" si="14"/>
        <v>463.8960000000001</v>
      </c>
      <c r="F22" s="36">
        <f t="shared" si="14"/>
        <v>509.79600000000005</v>
      </c>
      <c r="G22" s="36">
        <f t="shared" si="14"/>
        <v>574.668</v>
      </c>
      <c r="H22" s="36">
        <f t="shared" si="14"/>
        <v>575.892</v>
      </c>
      <c r="I22" s="36">
        <f t="shared" si="14"/>
        <v>487.764</v>
      </c>
      <c r="J22" s="36">
        <f t="shared" si="14"/>
        <v>455.328</v>
      </c>
      <c r="K22" s="36">
        <f t="shared" si="14"/>
        <v>452.88</v>
      </c>
      <c r="L22" s="36">
        <f t="shared" si="14"/>
        <v>468.79200000000003</v>
      </c>
      <c r="M22" s="36">
        <f t="shared" si="14"/>
        <v>454.716</v>
      </c>
      <c r="N22" s="36">
        <f t="shared" si="14"/>
        <v>381.276</v>
      </c>
      <c r="O22" s="36">
        <f t="shared" si="14"/>
        <v>296.208</v>
      </c>
      <c r="P22" s="36">
        <f t="shared" si="14"/>
        <v>227.05200000000002</v>
      </c>
      <c r="Q22" s="36">
        <f t="shared" si="14"/>
        <v>170.13600000000002</v>
      </c>
      <c r="R22" s="36">
        <f t="shared" si="14"/>
        <v>192.168</v>
      </c>
      <c r="S22" s="63">
        <f t="shared" si="5"/>
        <v>7191.612</v>
      </c>
      <c r="T22" s="21">
        <f t="shared" si="1"/>
        <v>1481.04</v>
      </c>
      <c r="U22" s="22">
        <f t="shared" si="2"/>
        <v>5710.572</v>
      </c>
    </row>
    <row r="23" spans="2:21" s="15" customFormat="1" ht="11.2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9"/>
      <c r="U23" s="19"/>
    </row>
    <row r="24" spans="1:21" ht="11.25">
      <c r="A24" s="144" t="s">
        <v>77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</row>
    <row r="25" spans="2:19" ht="12" thickBo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21" ht="12" thickBot="1">
      <c r="A26" s="40" t="s">
        <v>2</v>
      </c>
      <c r="B26" s="41" t="s">
        <v>3</v>
      </c>
      <c r="C26" s="42" t="s">
        <v>4</v>
      </c>
      <c r="D26" s="42" t="s">
        <v>5</v>
      </c>
      <c r="E26" s="42" t="s">
        <v>6</v>
      </c>
      <c r="F26" s="131" t="s">
        <v>7</v>
      </c>
      <c r="G26" s="131" t="s">
        <v>8</v>
      </c>
      <c r="H26" s="131" t="s">
        <v>9</v>
      </c>
      <c r="I26" s="131" t="s">
        <v>10</v>
      </c>
      <c r="J26" s="131" t="s">
        <v>11</v>
      </c>
      <c r="K26" s="131" t="s">
        <v>12</v>
      </c>
      <c r="L26" s="131" t="s">
        <v>13</v>
      </c>
      <c r="M26" s="131" t="s">
        <v>14</v>
      </c>
      <c r="N26" s="131" t="s">
        <v>15</v>
      </c>
      <c r="O26" s="42" t="s">
        <v>16</v>
      </c>
      <c r="P26" s="42" t="s">
        <v>17</v>
      </c>
      <c r="Q26" s="42" t="s">
        <v>18</v>
      </c>
      <c r="R26" s="43" t="s">
        <v>19</v>
      </c>
      <c r="S26" s="40" t="s">
        <v>20</v>
      </c>
      <c r="T26" s="44" t="s">
        <v>38</v>
      </c>
      <c r="U26" s="45" t="s">
        <v>55</v>
      </c>
    </row>
    <row r="27" spans="1:21" s="55" customFormat="1" ht="11.25">
      <c r="A27" s="35" t="s">
        <v>24</v>
      </c>
      <c r="B27" s="70">
        <f>+HOSP!B27*'BENEF HOSP'!$C$10/100</f>
        <v>161.622</v>
      </c>
      <c r="C27" s="37">
        <f>+HOSP!C27*'BENEF HOSP'!$C$10/100</f>
        <v>160.965</v>
      </c>
      <c r="D27" s="37">
        <f>+HOSP!D27*'BENEF HOSP'!$C$10/100</f>
        <v>155.709</v>
      </c>
      <c r="E27" s="37">
        <f>+HOSP!E27*'BENEF HOSP'!$C$10/100</f>
        <v>155.05200000000002</v>
      </c>
      <c r="F27" s="37">
        <f>+HOSP!F27*'BENEF HOSP'!$C$10/100</f>
        <v>164.907</v>
      </c>
      <c r="G27" s="37">
        <f>+HOSP!G27*'BENEF HOSP'!$C$10/100</f>
        <v>174.105</v>
      </c>
      <c r="H27" s="37">
        <f>+HOSP!H27*'BENEF HOSP'!$C$10/100</f>
        <v>158.99400000000003</v>
      </c>
      <c r="I27" s="37">
        <f>+HOSP!I27*'BENEF HOSP'!$C$10/100</f>
        <v>130.086</v>
      </c>
      <c r="J27" s="37">
        <f>+HOSP!J27*'BENEF HOSP'!$C$10/100</f>
        <v>116.289</v>
      </c>
      <c r="K27" s="37">
        <f>+HOSP!K27*'BENEF HOSP'!$C$10/100</f>
        <v>128.115</v>
      </c>
      <c r="L27" s="37">
        <f>+HOSP!L27*'BENEF HOSP'!$C$10/100</f>
        <v>153.08100000000002</v>
      </c>
      <c r="M27" s="37">
        <f>+HOSP!M27*'BENEF HOSP'!$C$10/100</f>
        <v>155.709</v>
      </c>
      <c r="N27" s="37">
        <f>+HOSP!N27*'BENEF HOSP'!$C$10/100</f>
        <v>138.627</v>
      </c>
      <c r="O27" s="37">
        <f>+HOSP!O27*'BENEF HOSP'!$C$10/100</f>
        <v>104.46300000000001</v>
      </c>
      <c r="P27" s="37">
        <f>+HOSP!P27*'BENEF HOSP'!$C$10/100</f>
        <v>85.41</v>
      </c>
      <c r="Q27" s="37">
        <f>+HOSP!Q27*'BENEF HOSP'!$C$10/100</f>
        <v>68.985</v>
      </c>
      <c r="R27" s="37">
        <f>+HOSP!R27*'BENEF HOSP'!$C$10/100</f>
        <v>71.613</v>
      </c>
      <c r="S27" s="70">
        <f>+SUM(B27:R27)</f>
        <v>2283.732</v>
      </c>
      <c r="T27" s="71">
        <f aca="true" t="shared" si="15" ref="T27:T38">SUM(B27:D27)</f>
        <v>478.296</v>
      </c>
      <c r="U27" s="72">
        <f aca="true" t="shared" si="16" ref="U27:U38">SUM(E27:R27)</f>
        <v>1805.4360000000004</v>
      </c>
    </row>
    <row r="28" spans="1:21" s="55" customFormat="1" ht="11.25">
      <c r="A28" s="31" t="s">
        <v>41</v>
      </c>
      <c r="B28" s="73">
        <f>+HOSP!B28*'BENEF HOSP'!$C$11/100</f>
        <v>145.854</v>
      </c>
      <c r="C28" s="73">
        <f>+HOSP!C28*'BENEF HOSP'!$C$11/100</f>
        <v>145.197</v>
      </c>
      <c r="D28" s="73">
        <f>+HOSP!D28*'BENEF HOSP'!$C$11/100</f>
        <v>139.941</v>
      </c>
      <c r="E28" s="73">
        <f>+HOSP!E28*'BENEF HOSP'!$C$11/100</f>
        <v>139.28400000000002</v>
      </c>
      <c r="F28" s="73">
        <f>+HOSP!F28*'BENEF HOSP'!$C$11/100</f>
        <v>148.482</v>
      </c>
      <c r="G28" s="73">
        <f>+HOSP!G28*'BENEF HOSP'!$C$11/100</f>
        <v>157.02300000000002</v>
      </c>
      <c r="H28" s="73">
        <f>+HOSP!H28*'BENEF HOSP'!$C$11/100</f>
        <v>143.226</v>
      </c>
      <c r="I28" s="73">
        <f>+HOSP!I28*'BENEF HOSP'!$C$11/100</f>
        <v>116.946</v>
      </c>
      <c r="J28" s="73">
        <f>+HOSP!J28*'BENEF HOSP'!$C$11/100</f>
        <v>104.46300000000001</v>
      </c>
      <c r="K28" s="73">
        <f>+HOSP!K28*'BENEF HOSP'!$C$11/100</f>
        <v>115.632</v>
      </c>
      <c r="L28" s="73">
        <f>+HOSP!L28*'BENEF HOSP'!$C$11/100</f>
        <v>137.97</v>
      </c>
      <c r="M28" s="73">
        <f>+HOSP!M28*'BENEF HOSP'!$C$11/100</f>
        <v>139.941</v>
      </c>
      <c r="N28" s="73">
        <f>+HOSP!N28*'BENEF HOSP'!$C$11/100</f>
        <v>124.83</v>
      </c>
      <c r="O28" s="73">
        <f>+HOSP!O28*'BENEF HOSP'!$C$11/100</f>
        <v>93.95100000000001</v>
      </c>
      <c r="P28" s="73">
        <f>+HOSP!P28*'BENEF HOSP'!$C$11/100</f>
        <v>76.869</v>
      </c>
      <c r="Q28" s="73">
        <f>+HOSP!Q28*'BENEF HOSP'!$C$11/100</f>
        <v>62.415</v>
      </c>
      <c r="R28" s="73">
        <f>+HOSP!R28*'BENEF HOSP'!$C$11/100</f>
        <v>63.729000000000006</v>
      </c>
      <c r="S28" s="73">
        <f aca="true" t="shared" si="17" ref="S28:S38">+SUM(B28:R28)</f>
        <v>2055.7529999999997</v>
      </c>
      <c r="T28" s="53">
        <f t="shared" si="15"/>
        <v>430.9920000000001</v>
      </c>
      <c r="U28" s="74">
        <f t="shared" si="16"/>
        <v>1624.761</v>
      </c>
    </row>
    <row r="29" spans="1:21" s="55" customFormat="1" ht="11.25">
      <c r="A29" s="32" t="s">
        <v>25</v>
      </c>
      <c r="B29" s="37">
        <f>+HOSP!B29*'BENEF HOSP'!$C$12/100</f>
        <v>853.034</v>
      </c>
      <c r="C29" s="46">
        <f>+HOSP!C29*'BENEF HOSP'!$C$12/100</f>
        <v>863.7159999999999</v>
      </c>
      <c r="D29" s="46">
        <f>+HOSP!D29*'BENEF HOSP'!$C$12/100</f>
        <v>839.3</v>
      </c>
      <c r="E29" s="46">
        <f>+HOSP!E29*'BENEF HOSP'!$C$12/100</f>
        <v>794.283</v>
      </c>
      <c r="F29" s="46">
        <f>+HOSP!F29*'BENEF HOSP'!$C$12/100</f>
        <v>824.803</v>
      </c>
      <c r="G29" s="46">
        <f>+HOSP!G29*'BENEF HOSP'!$C$12/100</f>
        <v>866.005</v>
      </c>
      <c r="H29" s="46">
        <f>+HOSP!H29*'BENEF HOSP'!$C$12/100</f>
        <v>759.185</v>
      </c>
      <c r="I29" s="46">
        <f>+HOSP!I29*'BENEF HOSP'!$C$12/100</f>
        <v>587.51</v>
      </c>
      <c r="J29" s="46">
        <f>+HOSP!J29*'BENEF HOSP'!$C$12/100</f>
        <v>544.7819999999999</v>
      </c>
      <c r="K29" s="46">
        <f>+HOSP!K29*'BENEF HOSP'!$C$12/100</f>
        <v>543.256</v>
      </c>
      <c r="L29" s="46">
        <f>+HOSP!L29*'BENEF HOSP'!$C$12/100</f>
        <v>543.256</v>
      </c>
      <c r="M29" s="46">
        <f>+HOSP!M29*'BENEF HOSP'!$C$12/100</f>
        <v>524.944</v>
      </c>
      <c r="N29" s="46">
        <f>+HOSP!N29*'BENEF HOSP'!$C$12/100</f>
        <v>499.765</v>
      </c>
      <c r="O29" s="46">
        <f>+HOSP!O29*'BENEF HOSP'!$C$12/100</f>
        <v>428.806</v>
      </c>
      <c r="P29" s="46">
        <f>+HOSP!P29*'BENEF HOSP'!$C$12/100</f>
        <v>350.98</v>
      </c>
      <c r="Q29" s="46">
        <f>+HOSP!Q29*'BENEF HOSP'!$C$12/100</f>
        <v>251.02700000000002</v>
      </c>
      <c r="R29" s="46">
        <f>+HOSP!R29*'BENEF HOSP'!$C$12/100</f>
        <v>254.842</v>
      </c>
      <c r="S29" s="46">
        <f t="shared" si="17"/>
        <v>10329.494000000002</v>
      </c>
      <c r="T29" s="75">
        <f t="shared" si="15"/>
        <v>2556.05</v>
      </c>
      <c r="U29" s="76">
        <f t="shared" si="16"/>
        <v>7773.444</v>
      </c>
    </row>
    <row r="30" spans="1:21" s="55" customFormat="1" ht="11.25">
      <c r="A30" s="31" t="s">
        <v>42</v>
      </c>
      <c r="B30" s="73">
        <f>+HOSP!B30*'BENEF HOSP'!$C$13/100</f>
        <v>458.56299999999993</v>
      </c>
      <c r="C30" s="34">
        <f>+HOSP!C30*'BENEF HOSP'!$C$13/100</f>
        <v>463.904</v>
      </c>
      <c r="D30" s="34">
        <f>+HOSP!D30*'BENEF HOSP'!$C$13/100</f>
        <v>450.93299999999994</v>
      </c>
      <c r="E30" s="34">
        <f>+HOSP!E30*'BENEF HOSP'!$C$13/100</f>
        <v>426.517</v>
      </c>
      <c r="F30" s="34">
        <f>+HOSP!F30*'BENEF HOSP'!$C$13/100</f>
        <v>443.30299999999994</v>
      </c>
      <c r="G30" s="34">
        <f>+HOSP!G30*'BENEF HOSP'!$C$13/100</f>
        <v>465.43</v>
      </c>
      <c r="H30" s="34">
        <f>+HOSP!H30*'BENEF HOSP'!$C$13/100</f>
        <v>408.205</v>
      </c>
      <c r="I30" s="34">
        <f>+HOSP!I30*'BENEF HOSP'!$C$13/100</f>
        <v>315.88199999999995</v>
      </c>
      <c r="J30" s="34">
        <f>+HOSP!J30*'BENEF HOSP'!$C$13/100</f>
        <v>292.229</v>
      </c>
      <c r="K30" s="34">
        <f>+HOSP!K30*'BENEF HOSP'!$C$13/100</f>
        <v>292.229</v>
      </c>
      <c r="L30" s="34">
        <f>+HOSP!L30*'BENEF HOSP'!$C$13/100</f>
        <v>291.466</v>
      </c>
      <c r="M30" s="34">
        <f>+HOSP!M30*'BENEF HOSP'!$C$13/100</f>
        <v>282.31</v>
      </c>
      <c r="N30" s="34">
        <f>+HOSP!N30*'BENEF HOSP'!$C$13/100</f>
        <v>267.813</v>
      </c>
      <c r="O30" s="34">
        <f>+HOSP!O30*'BENEF HOSP'!$C$13/100</f>
        <v>230.426</v>
      </c>
      <c r="P30" s="34">
        <f>+HOSP!P30*'BENEF HOSP'!$C$13/100</f>
        <v>188.46099999999998</v>
      </c>
      <c r="Q30" s="34">
        <f>+HOSP!Q30*'BENEF HOSP'!$C$13/100</f>
        <v>135.05100000000002</v>
      </c>
      <c r="R30" s="34">
        <f>+HOSP!R30*'BENEF HOSP'!$C$13/100</f>
        <v>136.577</v>
      </c>
      <c r="S30" s="34">
        <f t="shared" si="17"/>
        <v>5549.299000000001</v>
      </c>
      <c r="T30" s="53">
        <f t="shared" si="15"/>
        <v>1373.3999999999999</v>
      </c>
      <c r="U30" s="74">
        <f t="shared" si="16"/>
        <v>4175.898999999999</v>
      </c>
    </row>
    <row r="31" spans="1:21" s="77" customFormat="1" ht="11.25">
      <c r="A31" s="32" t="s">
        <v>30</v>
      </c>
      <c r="B31" s="37">
        <f>+HOSP!B31*'BENEF HOSP'!$C$14/100</f>
        <v>235.29</v>
      </c>
      <c r="C31" s="46">
        <f>+HOSP!C31*'BENEF HOSP'!$C$14/100</f>
        <v>245.91600000000003</v>
      </c>
      <c r="D31" s="46">
        <f>+HOSP!D31*'BENEF HOSP'!$C$14/100</f>
        <v>242.121</v>
      </c>
      <c r="E31" s="46">
        <f>+HOSP!E31*'BENEF HOSP'!$C$14/100</f>
        <v>226.18200000000002</v>
      </c>
      <c r="F31" s="46">
        <f>+HOSP!F31*'BENEF HOSP'!$C$14/100</f>
        <v>229.21800000000002</v>
      </c>
      <c r="G31" s="46">
        <f>+HOSP!G31*'BENEF HOSP'!$C$14/100</f>
        <v>241.362</v>
      </c>
      <c r="H31" s="46">
        <f>+HOSP!H31*'BENEF HOSP'!$C$14/100</f>
        <v>236.049</v>
      </c>
      <c r="I31" s="46">
        <f>+HOSP!I31*'BENEF HOSP'!$C$14/100</f>
        <v>239.84400000000002</v>
      </c>
      <c r="J31" s="46">
        <f>+HOSP!J31*'BENEF HOSP'!$C$14/100</f>
        <v>273.999</v>
      </c>
      <c r="K31" s="46">
        <f>+HOSP!K31*'BENEF HOSP'!$C$14/100</f>
        <v>316.50300000000004</v>
      </c>
      <c r="L31" s="46">
        <f>+HOSP!L31*'BENEF HOSP'!$C$14/100</f>
        <v>343.82700000000006</v>
      </c>
      <c r="M31" s="46">
        <f>+HOSP!M31*'BENEF HOSP'!$C$14/100</f>
        <v>338.514</v>
      </c>
      <c r="N31" s="46">
        <f>+HOSP!N31*'BENEF HOSP'!$C$14/100</f>
        <v>307.39500000000004</v>
      </c>
      <c r="O31" s="46">
        <f>+HOSP!O31*'BENEF HOSP'!$C$14/100</f>
        <v>264.132</v>
      </c>
      <c r="P31" s="46">
        <f>+HOSP!P31*'BENEF HOSP'!$C$14/100</f>
        <v>201.894</v>
      </c>
      <c r="Q31" s="46">
        <f>+HOSP!Q31*'BENEF HOSP'!$C$14/100</f>
        <v>162.42600000000002</v>
      </c>
      <c r="R31" s="46">
        <f>+HOSP!R31*'BENEF HOSP'!$C$14/100</f>
        <v>189.75</v>
      </c>
      <c r="S31" s="46">
        <f t="shared" si="17"/>
        <v>4294.422000000001</v>
      </c>
      <c r="T31" s="75">
        <f t="shared" si="15"/>
        <v>723.327</v>
      </c>
      <c r="U31" s="76">
        <f t="shared" si="16"/>
        <v>3571.0950000000007</v>
      </c>
    </row>
    <row r="32" spans="1:21" s="55" customFormat="1" ht="11.25">
      <c r="A32" s="31" t="s">
        <v>43</v>
      </c>
      <c r="B32" s="73">
        <f>+HOSP!B32*'BENEF HOSP'!$C$15/100</f>
        <v>107.778</v>
      </c>
      <c r="C32" s="34">
        <f>+HOSP!C32*'BENEF HOSP'!$C$15/100</f>
        <v>111.57300000000001</v>
      </c>
      <c r="D32" s="34">
        <f>+HOSP!D32*'BENEF HOSP'!$C$15/100</f>
        <v>110.81400000000002</v>
      </c>
      <c r="E32" s="34">
        <f>+HOSP!E32*'BENEF HOSP'!$C$15/100</f>
        <v>103.22400000000002</v>
      </c>
      <c r="F32" s="34">
        <f>+HOSP!F32*'BENEF HOSP'!$C$15/100</f>
        <v>104.742</v>
      </c>
      <c r="G32" s="34">
        <f>+HOSP!G32*'BENEF HOSP'!$C$15/100</f>
        <v>110.055</v>
      </c>
      <c r="H32" s="34">
        <f>+HOSP!H32*'BENEF HOSP'!$C$15/100</f>
        <v>107.778</v>
      </c>
      <c r="I32" s="34">
        <f>+HOSP!I32*'BENEF HOSP'!$C$15/100</f>
        <v>109.296</v>
      </c>
      <c r="J32" s="34">
        <f>+HOSP!J32*'BENEF HOSP'!$C$15/100</f>
        <v>125.23500000000001</v>
      </c>
      <c r="K32" s="34">
        <f>+HOSP!K32*'BENEF HOSP'!$C$15/100</f>
        <v>144.21</v>
      </c>
      <c r="L32" s="34">
        <f>+HOSP!L32*'BENEF HOSP'!$C$15/100</f>
        <v>157.113</v>
      </c>
      <c r="M32" s="34">
        <f>+HOSP!M32*'BENEF HOSP'!$C$15/100</f>
        <v>154.836</v>
      </c>
      <c r="N32" s="34">
        <f>+HOSP!N32*'BENEF HOSP'!$C$15/100</f>
        <v>140.41500000000002</v>
      </c>
      <c r="O32" s="34">
        <f>+HOSP!O32*'BENEF HOSP'!$C$15/100</f>
        <v>120.681</v>
      </c>
      <c r="P32" s="34">
        <f>+HOSP!P32*'BENEF HOSP'!$C$15/100</f>
        <v>91.83900000000001</v>
      </c>
      <c r="Q32" s="34">
        <f>+HOSP!Q32*'BENEF HOSP'!$C$15/100</f>
        <v>74.382</v>
      </c>
      <c r="R32" s="34">
        <f>+HOSP!R32*'BENEF HOSP'!$C$15/100</f>
        <v>86.52600000000001</v>
      </c>
      <c r="S32" s="34">
        <f t="shared" si="17"/>
        <v>1960.497</v>
      </c>
      <c r="T32" s="53">
        <f t="shared" si="15"/>
        <v>330.165</v>
      </c>
      <c r="U32" s="74">
        <f t="shared" si="16"/>
        <v>1630.332</v>
      </c>
    </row>
    <row r="33" spans="1:21" s="77" customFormat="1" ht="11.25">
      <c r="A33" s="32" t="s">
        <v>32</v>
      </c>
      <c r="B33" s="37">
        <f>+HOSP!B33*'BENEF HOSP'!$C$16/100</f>
        <v>702.495</v>
      </c>
      <c r="C33" s="46">
        <f>+HOSP!C33*'BENEF HOSP'!$C$16/100</f>
        <v>760.5120000000002</v>
      </c>
      <c r="D33" s="46">
        <f>+HOSP!D33*'BENEF HOSP'!$C$16/100</f>
        <v>805.9470000000001</v>
      </c>
      <c r="E33" s="46">
        <f>+HOSP!E33*'BENEF HOSP'!$C$16/100</f>
        <v>773.793</v>
      </c>
      <c r="F33" s="46">
        <f>+HOSP!F33*'BENEF HOSP'!$C$16/100</f>
        <v>689.214</v>
      </c>
      <c r="G33" s="46">
        <f>+HOSP!G33*'BENEF HOSP'!$C$16/100</f>
        <v>666.846</v>
      </c>
      <c r="H33" s="46">
        <f>+HOSP!H33*'BENEF HOSP'!$C$16/100</f>
        <v>716.475</v>
      </c>
      <c r="I33" s="46">
        <f>+HOSP!I33*'BENEF HOSP'!$C$16/100</f>
        <v>631.197</v>
      </c>
      <c r="J33" s="46">
        <f>+HOSP!J33*'BENEF HOSP'!$C$16/100</f>
        <v>587.859</v>
      </c>
      <c r="K33" s="46">
        <f>+HOSP!K33*'BENEF HOSP'!$C$16/100</f>
        <v>668.2440000000001</v>
      </c>
      <c r="L33" s="46">
        <f>+HOSP!L33*'BENEF HOSP'!$C$16/100</f>
        <v>735.3480000000001</v>
      </c>
      <c r="M33" s="46">
        <f>+HOSP!M33*'BENEF HOSP'!$C$16/100</f>
        <v>748.6290000000001</v>
      </c>
      <c r="N33" s="46">
        <f>+HOSP!N33*'BENEF HOSP'!$C$16/100</f>
        <v>654.9630000000001</v>
      </c>
      <c r="O33" s="46">
        <f>+HOSP!O33*'BENEF HOSP'!$C$16/100</f>
        <v>551.5110000000001</v>
      </c>
      <c r="P33" s="46">
        <f>+HOSP!P33*'BENEF HOSP'!$C$16/100</f>
        <v>434.778</v>
      </c>
      <c r="Q33" s="46">
        <f>+HOSP!Q33*'BENEF HOSP'!$C$16/100</f>
        <v>299.87100000000004</v>
      </c>
      <c r="R33" s="46">
        <f>+HOSP!R33*'BENEF HOSP'!$C$16/100</f>
        <v>311.05500000000006</v>
      </c>
      <c r="S33" s="46">
        <f t="shared" si="17"/>
        <v>10738.737000000003</v>
      </c>
      <c r="T33" s="75">
        <f t="shared" si="15"/>
        <v>2268.954</v>
      </c>
      <c r="U33" s="76">
        <f t="shared" si="16"/>
        <v>8469.783000000001</v>
      </c>
    </row>
    <row r="34" spans="1:21" s="55" customFormat="1" ht="11.25">
      <c r="A34" s="31" t="s">
        <v>44</v>
      </c>
      <c r="B34" s="73">
        <f>+HOSP!B34*'BENEF HOSP'!$C$17/100</f>
        <v>491.39700000000005</v>
      </c>
      <c r="C34" s="34">
        <f>+HOSP!C34*'BENEF HOSP'!$C$17/100</f>
        <v>532.638</v>
      </c>
      <c r="D34" s="34">
        <f>+HOSP!D34*'BENEF HOSP'!$C$17/100</f>
        <v>564.0930000000001</v>
      </c>
      <c r="E34" s="34">
        <f>+HOSP!E34*'BENEF HOSP'!$C$17/100</f>
        <v>541.0260000000001</v>
      </c>
      <c r="F34" s="34">
        <f>+HOSP!F34*'BENEF HOSP'!$C$17/100</f>
        <v>482.31000000000006</v>
      </c>
      <c r="G34" s="34">
        <f>+HOSP!G34*'BENEF HOSP'!$C$17/100</f>
        <v>466.233</v>
      </c>
      <c r="H34" s="34">
        <f>+HOSP!H34*'BENEF HOSP'!$C$17/100</f>
        <v>501.18300000000005</v>
      </c>
      <c r="I34" s="34">
        <f>+HOSP!I34*'BENEF HOSP'!$C$17/100</f>
        <v>441.76800000000003</v>
      </c>
      <c r="J34" s="34">
        <f>+HOSP!J34*'BENEF HOSP'!$C$17/100</f>
        <v>411.01200000000006</v>
      </c>
      <c r="K34" s="34">
        <f>+HOSP!K34*'BENEF HOSP'!$C$17/100</f>
        <v>467.6310000000001</v>
      </c>
      <c r="L34" s="34">
        <f>+HOSP!L34*'BENEF HOSP'!$C$17/100</f>
        <v>514.464</v>
      </c>
      <c r="M34" s="34">
        <f>+HOSP!M34*'BENEF HOSP'!$C$17/100</f>
        <v>523.551</v>
      </c>
      <c r="N34" s="34">
        <f>+HOSP!N34*'BENEF HOSP'!$C$17/100</f>
        <v>458.54400000000004</v>
      </c>
      <c r="O34" s="34">
        <f>+HOSP!O34*'BENEF HOSP'!$C$17/100</f>
        <v>385.848</v>
      </c>
      <c r="P34" s="34">
        <f>+HOSP!P34*'BENEF HOSP'!$C$17/100</f>
        <v>304.06500000000005</v>
      </c>
      <c r="Q34" s="34">
        <f>+HOSP!Q34*'BENEF HOSP'!$C$17/100</f>
        <v>209.7</v>
      </c>
      <c r="R34" s="34">
        <f>+HOSP!R34*'BENEF HOSP'!$C$17/100</f>
        <v>217.389</v>
      </c>
      <c r="S34" s="34">
        <f t="shared" si="17"/>
        <v>7512.852000000001</v>
      </c>
      <c r="T34" s="53">
        <f t="shared" si="15"/>
        <v>1588.1280000000002</v>
      </c>
      <c r="U34" s="74">
        <f t="shared" si="16"/>
        <v>5924.724</v>
      </c>
    </row>
    <row r="35" spans="1:21" s="77" customFormat="1" ht="11.25">
      <c r="A35" s="32" t="s">
        <v>33</v>
      </c>
      <c r="B35" s="37">
        <f>+HOSP!B35*'BENEF HOSP'!$C$18/100</f>
        <v>547.428</v>
      </c>
      <c r="C35" s="46">
        <f>+HOSP!C35*'BENEF HOSP'!$C$18/100</f>
        <v>562.52</v>
      </c>
      <c r="D35" s="46">
        <f>+HOSP!D35*'BENEF HOSP'!$C$18/100</f>
        <v>535.0799999999999</v>
      </c>
      <c r="E35" s="46">
        <f>+HOSP!E35*'BENEF HOSP'!$C$18/100</f>
        <v>489.11799999999994</v>
      </c>
      <c r="F35" s="46">
        <f>+HOSP!F35*'BENEF HOSP'!$C$18/100</f>
        <v>511.06999999999994</v>
      </c>
      <c r="G35" s="46">
        <f>+HOSP!G35*'BENEF HOSP'!$C$18/100</f>
        <v>598.192</v>
      </c>
      <c r="H35" s="46">
        <f>+HOSP!H35*'BENEF HOSP'!$C$18/100</f>
        <v>623.574</v>
      </c>
      <c r="I35" s="46">
        <f>+HOSP!I35*'BENEF HOSP'!$C$18/100</f>
        <v>679.8259999999999</v>
      </c>
      <c r="J35" s="46">
        <f>+HOSP!J35*'BENEF HOSP'!$C$18/100</f>
        <v>840.35</v>
      </c>
      <c r="K35" s="46">
        <f>+HOSP!K35*'BENEF HOSP'!$C$18/100</f>
        <v>942.564</v>
      </c>
      <c r="L35" s="46">
        <f>+HOSP!L35*'BENEF HOSP'!$C$18/100</f>
        <v>904.834</v>
      </c>
      <c r="M35" s="46">
        <f>+HOSP!M35*'BENEF HOSP'!$C$18/100</f>
        <v>792.33</v>
      </c>
      <c r="N35" s="46">
        <f>+HOSP!N35*'BENEF HOSP'!$C$18/100</f>
        <v>627.6899999999999</v>
      </c>
      <c r="O35" s="46">
        <f>+HOSP!O35*'BENEF HOSP'!$C$18/100</f>
        <v>465.10799999999995</v>
      </c>
      <c r="P35" s="46">
        <f>+HOSP!P35*'BENEF HOSP'!$C$18/100</f>
        <v>334.768</v>
      </c>
      <c r="Q35" s="46">
        <f>+HOSP!Q35*'BENEF HOSP'!$C$18/100</f>
        <v>220.206</v>
      </c>
      <c r="R35" s="46">
        <f>+HOSP!R35*'BENEF HOSP'!$C$18/100</f>
        <v>222.26399999999998</v>
      </c>
      <c r="S35" s="46">
        <f t="shared" si="17"/>
        <v>9896.921999999999</v>
      </c>
      <c r="T35" s="75">
        <f t="shared" si="15"/>
        <v>1645.0279999999998</v>
      </c>
      <c r="U35" s="76">
        <f t="shared" si="16"/>
        <v>8251.893999999998</v>
      </c>
    </row>
    <row r="36" spans="1:21" s="55" customFormat="1" ht="11.25">
      <c r="A36" s="31" t="s">
        <v>45</v>
      </c>
      <c r="B36" s="73">
        <f>+HOSP!B36*'BENEF HOSP'!$C$19/100</f>
        <v>250.38999999999996</v>
      </c>
      <c r="C36" s="34">
        <f>+HOSP!C36*'BENEF HOSP'!$C$19/100</f>
        <v>257.24999999999994</v>
      </c>
      <c r="D36" s="34">
        <f>+HOSP!D36*'BENEF HOSP'!$C$19/100</f>
        <v>244.21599999999998</v>
      </c>
      <c r="E36" s="34">
        <f>+HOSP!E36*'BENEF HOSP'!$C$19/100</f>
        <v>223.636</v>
      </c>
      <c r="F36" s="34">
        <f>+HOSP!F36*'BENEF HOSP'!$C$19/100</f>
        <v>233.23999999999995</v>
      </c>
      <c r="G36" s="34">
        <f>+HOSP!G36*'BENEF HOSP'!$C$19/100</f>
        <v>273.028</v>
      </c>
      <c r="H36" s="34">
        <f>+HOSP!H36*'BENEF HOSP'!$C$19/100</f>
        <v>284.68999999999994</v>
      </c>
      <c r="I36" s="34">
        <f>+HOSP!I36*'BENEF HOSP'!$C$19/100</f>
        <v>310.758</v>
      </c>
      <c r="J36" s="34">
        <f>+HOSP!J36*'BENEF HOSP'!$C$19/100</f>
        <v>384.16</v>
      </c>
      <c r="K36" s="34">
        <f>+HOSP!K36*'BENEF HOSP'!$C$19/100</f>
        <v>430.80799999999994</v>
      </c>
      <c r="L36" s="34">
        <f>+HOSP!L36*'BENEF HOSP'!$C$19/100</f>
        <v>413.65799999999996</v>
      </c>
      <c r="M36" s="34">
        <f>+HOSP!M36*'BENEF HOSP'!$C$19/100</f>
        <v>362.20799999999997</v>
      </c>
      <c r="N36" s="34">
        <f>+HOSP!N36*'BENEF HOSP'!$C$19/100</f>
        <v>286.748</v>
      </c>
      <c r="O36" s="34">
        <f>+HOSP!O36*'BENEF HOSP'!$C$19/100</f>
        <v>212.66</v>
      </c>
      <c r="P36" s="34">
        <f>+HOSP!P36*'BENEF HOSP'!$C$19/100</f>
        <v>152.97799999999998</v>
      </c>
      <c r="Q36" s="34">
        <f>+HOSP!Q36*'BENEF HOSP'!$C$19/100</f>
        <v>100.84199999999998</v>
      </c>
      <c r="R36" s="34">
        <f>+HOSP!R36*'BENEF HOSP'!$C$19/100</f>
        <v>101.52799999999999</v>
      </c>
      <c r="S36" s="34">
        <f t="shared" si="17"/>
        <v>4522.798</v>
      </c>
      <c r="T36" s="53">
        <f t="shared" si="15"/>
        <v>751.8559999999999</v>
      </c>
      <c r="U36" s="74">
        <f t="shared" si="16"/>
        <v>3770.9419999999996</v>
      </c>
    </row>
    <row r="37" spans="1:21" s="77" customFormat="1" ht="11.25">
      <c r="A37" s="32" t="s">
        <v>34</v>
      </c>
      <c r="B37" s="37">
        <f>+HOSP!B37*'BENEF HOSP'!$C$20/100</f>
        <v>408.204</v>
      </c>
      <c r="C37" s="46">
        <f>+HOSP!C37*'BENEF HOSP'!$C$20/100</f>
        <v>415.548</v>
      </c>
      <c r="D37" s="46">
        <f>+HOSP!D37*'BENEF HOSP'!$C$20/100</f>
        <v>405.756</v>
      </c>
      <c r="E37" s="46">
        <f>+HOSP!E37*'BENEF HOSP'!$C$20/100</f>
        <v>394.12800000000004</v>
      </c>
      <c r="F37" s="46">
        <f>+HOSP!F37*'BENEF HOSP'!$C$20/100</f>
        <v>427.176</v>
      </c>
      <c r="G37" s="46">
        <f>+HOSP!G37*'BENEF HOSP'!$C$20/100</f>
        <v>482.2560000000001</v>
      </c>
      <c r="H37" s="46">
        <f>+HOSP!H37*'BENEF HOSP'!$C$20/100</f>
        <v>504.9</v>
      </c>
      <c r="I37" s="46">
        <f>+HOSP!I37*'BENEF HOSP'!$C$20/100</f>
        <v>417.384</v>
      </c>
      <c r="J37" s="46">
        <f>+HOSP!J37*'BENEF HOSP'!$C$20/100</f>
        <v>364.14</v>
      </c>
      <c r="K37" s="46">
        <f>+HOSP!K37*'BENEF HOSP'!$C$20/100</f>
        <v>369.648</v>
      </c>
      <c r="L37" s="46">
        <f>+HOSP!L37*'BENEF HOSP'!$C$20/100</f>
        <v>372.708</v>
      </c>
      <c r="M37" s="46">
        <f>+HOSP!M37*'BENEF HOSP'!$C$20/100</f>
        <v>353.736</v>
      </c>
      <c r="N37" s="46">
        <f>+HOSP!N37*'BENEF HOSP'!$C$20/100</f>
        <v>309.06</v>
      </c>
      <c r="O37" s="46">
        <f>+HOSP!O37*'BENEF HOSP'!$C$20/100</f>
        <v>254.592</v>
      </c>
      <c r="P37" s="46">
        <f>+HOSP!P37*'BENEF HOSP'!$C$20/100</f>
        <v>182.37600000000003</v>
      </c>
      <c r="Q37" s="46">
        <f>+HOSP!Q37*'BENEF HOSP'!$C$20/100</f>
        <v>134.64</v>
      </c>
      <c r="R37" s="46">
        <f>+HOSP!R37*'BENEF HOSP'!$C$20/100</f>
        <v>143.82</v>
      </c>
      <c r="S37" s="46">
        <f t="shared" si="17"/>
        <v>5940.072</v>
      </c>
      <c r="T37" s="75">
        <f t="shared" si="15"/>
        <v>1229.5079999999998</v>
      </c>
      <c r="U37" s="76">
        <f t="shared" si="16"/>
        <v>4710.564</v>
      </c>
    </row>
    <row r="38" spans="1:21" s="55" customFormat="1" ht="12" thickBot="1">
      <c r="A38" s="33" t="s">
        <v>46</v>
      </c>
      <c r="B38" s="110">
        <f>+HOSP!B38*'BENEF HOSP'!$C$21/100</f>
        <v>250.92</v>
      </c>
      <c r="C38" s="36">
        <f>+HOSP!C38*'BENEF HOSP'!$C$21/100</f>
        <v>254.592</v>
      </c>
      <c r="D38" s="36">
        <f>+HOSP!D38*'BENEF HOSP'!$C$21/100</f>
        <v>248.472</v>
      </c>
      <c r="E38" s="36">
        <f>+HOSP!E38*'BENEF HOSP'!$C$21/100</f>
        <v>241.74</v>
      </c>
      <c r="F38" s="36">
        <f>+HOSP!F38*'BENEF HOSP'!$C$21/100</f>
        <v>261.324</v>
      </c>
      <c r="G38" s="36">
        <f>+HOSP!G38*'BENEF HOSP'!$C$21/100</f>
        <v>295.596</v>
      </c>
      <c r="H38" s="36">
        <f>+HOSP!H38*'BENEF HOSP'!$C$21/100</f>
        <v>309.06</v>
      </c>
      <c r="I38" s="36">
        <f>+HOSP!I38*'BENEF HOSP'!$C$21/100</f>
        <v>255.81600000000003</v>
      </c>
      <c r="J38" s="36">
        <f>+HOSP!J38*'BENEF HOSP'!$C$21/100</f>
        <v>223.38</v>
      </c>
      <c r="K38" s="36">
        <f>+HOSP!K38*'BENEF HOSP'!$C$21/100</f>
        <v>226.44</v>
      </c>
      <c r="L38" s="36">
        <f>+HOSP!L38*'BENEF HOSP'!$C$21/100</f>
        <v>228.276</v>
      </c>
      <c r="M38" s="36">
        <f>+HOSP!M38*'BENEF HOSP'!$C$21/100</f>
        <v>216.648</v>
      </c>
      <c r="N38" s="36">
        <f>+HOSP!N38*'BENEF HOSP'!$C$21/100</f>
        <v>189.72</v>
      </c>
      <c r="O38" s="36">
        <f>+HOSP!O38*'BENEF HOSP'!$C$21/100</f>
        <v>156.06</v>
      </c>
      <c r="P38" s="36">
        <f>+HOSP!P38*'BENEF HOSP'!$C$21/100</f>
        <v>111.99600000000001</v>
      </c>
      <c r="Q38" s="36">
        <f>+HOSP!Q38*'BENEF HOSP'!$C$21/100</f>
        <v>82.62</v>
      </c>
      <c r="R38" s="36">
        <f>+HOSP!R38*'BENEF HOSP'!$C$21/100</f>
        <v>88.12800000000001</v>
      </c>
      <c r="S38" s="36">
        <f t="shared" si="17"/>
        <v>3640.788</v>
      </c>
      <c r="T38" s="78">
        <f t="shared" si="15"/>
        <v>753.984</v>
      </c>
      <c r="U38" s="79">
        <f t="shared" si="16"/>
        <v>2886.804</v>
      </c>
    </row>
    <row r="39" spans="2:21" s="80" customFormat="1" ht="11.25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81"/>
      <c r="U39" s="81"/>
    </row>
    <row r="40" spans="2:21" s="80" customFormat="1" ht="11.25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81"/>
      <c r="U40" s="81"/>
    </row>
    <row r="41" spans="1:21" s="55" customFormat="1" ht="11.25">
      <c r="A41" s="143" t="s">
        <v>78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</row>
    <row r="42" spans="2:19" s="55" customFormat="1" ht="12" thickBo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</row>
    <row r="43" spans="1:21" s="55" customFormat="1" ht="12" thickBot="1">
      <c r="A43" s="83" t="s">
        <v>2</v>
      </c>
      <c r="B43" s="84" t="s">
        <v>3</v>
      </c>
      <c r="C43" s="49" t="s">
        <v>4</v>
      </c>
      <c r="D43" s="49" t="s">
        <v>5</v>
      </c>
      <c r="E43" s="49" t="s">
        <v>6</v>
      </c>
      <c r="F43" s="49" t="s">
        <v>7</v>
      </c>
      <c r="G43" s="49" t="s">
        <v>8</v>
      </c>
      <c r="H43" s="49" t="s">
        <v>9</v>
      </c>
      <c r="I43" s="49" t="s">
        <v>10</v>
      </c>
      <c r="J43" s="49" t="s">
        <v>11</v>
      </c>
      <c r="K43" s="137" t="s">
        <v>12</v>
      </c>
      <c r="L43" s="137" t="s">
        <v>13</v>
      </c>
      <c r="M43" s="137" t="s">
        <v>14</v>
      </c>
      <c r="N43" s="137" t="s">
        <v>15</v>
      </c>
      <c r="O43" s="49" t="s">
        <v>16</v>
      </c>
      <c r="P43" s="49" t="s">
        <v>17</v>
      </c>
      <c r="Q43" s="49" t="s">
        <v>18</v>
      </c>
      <c r="R43" s="45" t="s">
        <v>19</v>
      </c>
      <c r="S43" s="83" t="s">
        <v>20</v>
      </c>
      <c r="T43" s="57" t="s">
        <v>38</v>
      </c>
      <c r="U43" s="45" t="s">
        <v>55</v>
      </c>
    </row>
    <row r="44" spans="1:21" s="77" customFormat="1" ht="11.25">
      <c r="A44" s="35" t="s">
        <v>24</v>
      </c>
      <c r="B44" s="37">
        <f>+HOSP!B44*'BENEF HOSP'!$C$10/100</f>
        <v>158.99400000000003</v>
      </c>
      <c r="C44" s="37">
        <f>+HOSP!C44*'BENEF HOSP'!$C$10/100</f>
        <v>153.738</v>
      </c>
      <c r="D44" s="37">
        <f>+HOSP!D44*'BENEF HOSP'!$C$10/100</f>
        <v>141.255</v>
      </c>
      <c r="E44" s="37">
        <f>+HOSP!E44*'BENEF HOSP'!$C$10/100</f>
        <v>136.656</v>
      </c>
      <c r="F44" s="37">
        <f>+HOSP!F44*'BENEF HOSP'!$C$10/100</f>
        <v>158.33700000000002</v>
      </c>
      <c r="G44" s="37">
        <f>+HOSP!G44*'BENEF HOSP'!$C$10/100</f>
        <v>182.64600000000002</v>
      </c>
      <c r="H44" s="37">
        <f>+HOSP!H44*'BENEF HOSP'!$C$10/100</f>
        <v>160.30800000000002</v>
      </c>
      <c r="I44" s="37">
        <f>+HOSP!I44*'BENEF HOSP'!$C$10/100</f>
        <v>128.77200000000002</v>
      </c>
      <c r="J44" s="37">
        <f>+HOSP!J44*'BENEF HOSP'!$C$10/100</f>
        <v>139.941</v>
      </c>
      <c r="K44" s="37">
        <f>+HOSP!K44*'BENEF HOSP'!$C$10/100</f>
        <v>170.16299999999998</v>
      </c>
      <c r="L44" s="37">
        <f>+HOSP!L44*'BENEF HOSP'!$C$10/100</f>
        <v>188.55900000000003</v>
      </c>
      <c r="M44" s="37">
        <f>+HOSP!M44*'BENEF HOSP'!$C$10/100</f>
        <v>176.733</v>
      </c>
      <c r="N44" s="37">
        <f>+HOSP!N44*'BENEF HOSP'!$C$10/100</f>
        <v>143.883</v>
      </c>
      <c r="O44" s="37">
        <f>+HOSP!O44*'BENEF HOSP'!$C$10/100</f>
        <v>134.685</v>
      </c>
      <c r="P44" s="37">
        <f>+HOSP!P44*'BENEF HOSP'!$C$10/100</f>
        <v>124.17300000000002</v>
      </c>
      <c r="Q44" s="37">
        <f>+HOSP!Q44*'BENEF HOSP'!$C$10/100</f>
        <v>101.835</v>
      </c>
      <c r="R44" s="37">
        <f>+HOSP!R44*'BENEF HOSP'!$C$10/100</f>
        <v>223.38</v>
      </c>
      <c r="S44" s="70">
        <f>+SUM(B44:R44)</f>
        <v>2624.0580000000004</v>
      </c>
      <c r="T44" s="71">
        <f aca="true" t="shared" si="18" ref="T44:T55">SUM(B44:D44)</f>
        <v>453.987</v>
      </c>
      <c r="U44" s="72">
        <f aca="true" t="shared" si="19" ref="U44:U55">SUM(E44:R44)</f>
        <v>2170.071</v>
      </c>
    </row>
    <row r="45" spans="1:21" s="55" customFormat="1" ht="11.25">
      <c r="A45" s="31" t="s">
        <v>41</v>
      </c>
      <c r="B45" s="34">
        <f>+HOSP!B45*'BENEF HOSP'!$C$11/100</f>
        <v>143.226</v>
      </c>
      <c r="C45" s="34">
        <f>+HOSP!C45*'BENEF HOSP'!$C$11/100</f>
        <v>137.97</v>
      </c>
      <c r="D45" s="34">
        <f>+HOSP!D45*'BENEF HOSP'!$C$11/100</f>
        <v>126.801</v>
      </c>
      <c r="E45" s="34">
        <f>+HOSP!E45*'BENEF HOSP'!$C$11/100</f>
        <v>122.859</v>
      </c>
      <c r="F45" s="34">
        <f>+HOSP!F45*'BENEF HOSP'!$C$11/100</f>
        <v>142.56900000000002</v>
      </c>
      <c r="G45" s="34">
        <f>+HOSP!G45*'BENEF HOSP'!$C$11/100</f>
        <v>164.25</v>
      </c>
      <c r="H45" s="34">
        <f>+HOSP!H45*'BENEF HOSP'!$C$11/100</f>
        <v>143.883</v>
      </c>
      <c r="I45" s="34">
        <f>+HOSP!I45*'BENEF HOSP'!$C$11/100</f>
        <v>115.632</v>
      </c>
      <c r="J45" s="34">
        <f>+HOSP!J45*'BENEF HOSP'!$C$11/100</f>
        <v>125.48700000000001</v>
      </c>
      <c r="K45" s="34">
        <f>+HOSP!K45*'BENEF HOSP'!$C$11/100</f>
        <v>153.08100000000002</v>
      </c>
      <c r="L45" s="34">
        <f>+HOSP!L45*'BENEF HOSP'!$C$11/100</f>
        <v>169.50600000000003</v>
      </c>
      <c r="M45" s="34">
        <f>+HOSP!M45*'BENEF HOSP'!$C$11/100</f>
        <v>158.99400000000003</v>
      </c>
      <c r="N45" s="34">
        <f>+HOSP!N45*'BENEF HOSP'!$C$11/100</f>
        <v>129.429</v>
      </c>
      <c r="O45" s="34">
        <f>+HOSP!O45*'BENEF HOSP'!$C$11/100</f>
        <v>120.888</v>
      </c>
      <c r="P45" s="34">
        <f>+HOSP!P45*'BENEF HOSP'!$C$11/100</f>
        <v>112.34700000000001</v>
      </c>
      <c r="Q45" s="34">
        <f>+HOSP!Q45*'BENEF HOSP'!$C$11/100</f>
        <v>91.32300000000001</v>
      </c>
      <c r="R45" s="34">
        <f>+HOSP!R45*'BENEF HOSP'!$C$11/100</f>
        <v>201.699</v>
      </c>
      <c r="S45" s="73">
        <f aca="true" t="shared" si="20" ref="S45:S55">+SUM(B45:R45)</f>
        <v>2359.9440000000004</v>
      </c>
      <c r="T45" s="53">
        <f t="shared" si="18"/>
        <v>407.997</v>
      </c>
      <c r="U45" s="74">
        <f t="shared" si="19"/>
        <v>1951.9470000000001</v>
      </c>
    </row>
    <row r="46" spans="1:21" s="77" customFormat="1" ht="11.25">
      <c r="A46" s="32" t="s">
        <v>25</v>
      </c>
      <c r="B46" s="46">
        <f>+HOSP!B46*'BENEF HOSP'!$C$12/100</f>
        <v>804.202</v>
      </c>
      <c r="C46" s="46">
        <f>+HOSP!C46*'BENEF HOSP'!$C$12/100</f>
        <v>777.497</v>
      </c>
      <c r="D46" s="46">
        <f>+HOSP!D46*'BENEF HOSP'!$C$12/100</f>
        <v>728.665</v>
      </c>
      <c r="E46" s="46">
        <f>+HOSP!E46*'BENEF HOSP'!$C$12/100</f>
        <v>734.0059999999999</v>
      </c>
      <c r="F46" s="46">
        <f>+HOSP!F46*'BENEF HOSP'!$C$12/100</f>
        <v>786.653</v>
      </c>
      <c r="G46" s="46">
        <f>+HOSP!G46*'BENEF HOSP'!$C$12/100</f>
        <v>820.225</v>
      </c>
      <c r="H46" s="46">
        <f>+HOSP!H46*'BENEF HOSP'!$C$12/100</f>
        <v>745.4509999999999</v>
      </c>
      <c r="I46" s="46">
        <f>+HOSP!I46*'BENEF HOSP'!$C$12/100</f>
        <v>642.446</v>
      </c>
      <c r="J46" s="46">
        <f>+HOSP!J46*'BENEF HOSP'!$C$12/100</f>
        <v>636.342</v>
      </c>
      <c r="K46" s="46">
        <f>+HOSP!K46*'BENEF HOSP'!$C$12/100</f>
        <v>675.255</v>
      </c>
      <c r="L46" s="46">
        <f>+HOSP!L46*'BENEF HOSP'!$C$12/100</f>
        <v>701.197</v>
      </c>
      <c r="M46" s="46">
        <f>+HOSP!M46*'BENEF HOSP'!$C$12/100</f>
        <v>640.1569999999999</v>
      </c>
      <c r="N46" s="46">
        <f>+HOSP!N46*'BENEF HOSP'!$C$12/100</f>
        <v>534.1</v>
      </c>
      <c r="O46" s="46">
        <f>+HOSP!O46*'BENEF HOSP'!$C$12/100</f>
        <v>413.546</v>
      </c>
      <c r="P46" s="46">
        <f>+HOSP!P46*'BENEF HOSP'!$C$12/100</f>
        <v>340.29799999999994</v>
      </c>
      <c r="Q46" s="46">
        <f>+HOSP!Q46*'BENEF HOSP'!$C$12/100</f>
        <v>280.784</v>
      </c>
      <c r="R46" s="46">
        <f>+HOSP!R46*'BENEF HOSP'!$C$12/100</f>
        <v>312.06699999999995</v>
      </c>
      <c r="S46" s="46">
        <f t="shared" si="20"/>
        <v>10572.891</v>
      </c>
      <c r="T46" s="75">
        <f t="shared" si="18"/>
        <v>2310.364</v>
      </c>
      <c r="U46" s="76">
        <f t="shared" si="19"/>
        <v>8262.527</v>
      </c>
    </row>
    <row r="47" spans="1:21" s="55" customFormat="1" ht="11.25">
      <c r="A47" s="31" t="s">
        <v>42</v>
      </c>
      <c r="B47" s="34">
        <f>+HOSP!B47*'BENEF HOSP'!$C$13/100</f>
        <v>431.85799999999995</v>
      </c>
      <c r="C47" s="34">
        <f>+HOSP!C47*'BENEF HOSP'!$C$13/100</f>
        <v>418.124</v>
      </c>
      <c r="D47" s="34">
        <f>+HOSP!D47*'BENEF HOSP'!$C$13/100</f>
        <v>391.41900000000004</v>
      </c>
      <c r="E47" s="34">
        <f>+HOSP!E47*'BENEF HOSP'!$C$13/100</f>
        <v>394.471</v>
      </c>
      <c r="F47" s="34">
        <f>+HOSP!F47*'BENEF HOSP'!$C$13/100</f>
        <v>422.702</v>
      </c>
      <c r="G47" s="34">
        <f>+HOSP!G47*'BENEF HOSP'!$C$13/100</f>
        <v>441.014</v>
      </c>
      <c r="H47" s="34">
        <f>+HOSP!H47*'BENEF HOSP'!$C$13/100</f>
        <v>400.575</v>
      </c>
      <c r="I47" s="34">
        <f>+HOSP!I47*'BENEF HOSP'!$C$13/100</f>
        <v>344.876</v>
      </c>
      <c r="J47" s="34">
        <f>+HOSP!J47*'BENEF HOSP'!$C$13/100</f>
        <v>341.824</v>
      </c>
      <c r="K47" s="34">
        <f>+HOSP!K47*'BENEF HOSP'!$C$13/100</f>
        <v>363.18799999999993</v>
      </c>
      <c r="L47" s="34">
        <f>+HOSP!L47*'BENEF HOSP'!$C$13/100</f>
        <v>376.92199999999997</v>
      </c>
      <c r="M47" s="34">
        <f>+HOSP!M47*'BENEF HOSP'!$C$13/100</f>
        <v>343.35</v>
      </c>
      <c r="N47" s="34">
        <f>+HOSP!N47*'BENEF HOSP'!$C$13/100</f>
        <v>286.888</v>
      </c>
      <c r="O47" s="34">
        <f>+HOSP!O47*'BENEF HOSP'!$C$13/100</f>
        <v>222.033</v>
      </c>
      <c r="P47" s="34">
        <f>+HOSP!P47*'BENEF HOSP'!$C$13/100</f>
        <v>182.357</v>
      </c>
      <c r="Q47" s="34">
        <f>+HOSP!Q47*'BENEF HOSP'!$C$13/100</f>
        <v>151.07399999999998</v>
      </c>
      <c r="R47" s="34">
        <f>+HOSP!R47*'BENEF HOSP'!$C$13/100</f>
        <v>167.86</v>
      </c>
      <c r="S47" s="34">
        <f t="shared" si="20"/>
        <v>5680.535</v>
      </c>
      <c r="T47" s="53">
        <f t="shared" si="18"/>
        <v>1241.401</v>
      </c>
      <c r="U47" s="74">
        <f t="shared" si="19"/>
        <v>4439.133999999999</v>
      </c>
    </row>
    <row r="48" spans="1:21" s="77" customFormat="1" ht="11.25">
      <c r="A48" s="32" t="s">
        <v>30</v>
      </c>
      <c r="B48" s="46">
        <f>+HOSP!B48*'BENEF HOSP'!$C$14/100</f>
        <v>224.66400000000002</v>
      </c>
      <c r="C48" s="46">
        <f>+HOSP!C48*'BENEF HOSP'!$C$14/100</f>
        <v>230.73600000000002</v>
      </c>
      <c r="D48" s="46">
        <f>+HOSP!D48*'BENEF HOSP'!$C$14/100</f>
        <v>219.35100000000003</v>
      </c>
      <c r="E48" s="46">
        <f>+HOSP!E48*'BENEF HOSP'!$C$14/100</f>
        <v>206.44800000000004</v>
      </c>
      <c r="F48" s="46">
        <f>+HOSP!F48*'BENEF HOSP'!$C$14/100</f>
        <v>233.77200000000002</v>
      </c>
      <c r="G48" s="46">
        <f>+HOSP!G48*'BENEF HOSP'!$C$14/100</f>
        <v>253.50600000000003</v>
      </c>
      <c r="H48" s="46">
        <f>+HOSP!H48*'BENEF HOSP'!$C$14/100</f>
        <v>230.73600000000002</v>
      </c>
      <c r="I48" s="46">
        <f>+HOSP!I48*'BENEF HOSP'!$C$14/100</f>
        <v>242.121</v>
      </c>
      <c r="J48" s="46">
        <f>+HOSP!J48*'BENEF HOSP'!$C$14/100</f>
        <v>283.86600000000004</v>
      </c>
      <c r="K48" s="46">
        <f>+HOSP!K48*'BENEF HOSP'!$C$14/100</f>
        <v>308.154</v>
      </c>
      <c r="L48" s="46">
        <f>+HOSP!L48*'BENEF HOSP'!$C$14/100</f>
        <v>337.755</v>
      </c>
      <c r="M48" s="46">
        <f>+HOSP!M48*'BENEF HOSP'!$C$14/100</f>
        <v>330.92400000000004</v>
      </c>
      <c r="N48" s="46">
        <f>+HOSP!N48*'BENEF HOSP'!$C$14/100</f>
        <v>295.25100000000003</v>
      </c>
      <c r="O48" s="46">
        <f>+HOSP!O48*'BENEF HOSP'!$C$14/100</f>
        <v>267.168</v>
      </c>
      <c r="P48" s="46">
        <f>+HOSP!P48*'BENEF HOSP'!$C$14/100</f>
        <v>215.556</v>
      </c>
      <c r="Q48" s="46">
        <f>+HOSP!Q48*'BENEF HOSP'!$C$14/100</f>
        <v>192.02700000000002</v>
      </c>
      <c r="R48" s="46">
        <f>+HOSP!R48*'BENEF HOSP'!$C$14/100</f>
        <v>270.204</v>
      </c>
      <c r="S48" s="46">
        <f t="shared" si="20"/>
        <v>4342.2390000000005</v>
      </c>
      <c r="T48" s="75">
        <f t="shared" si="18"/>
        <v>674.7510000000001</v>
      </c>
      <c r="U48" s="76">
        <f t="shared" si="19"/>
        <v>3667.4880000000007</v>
      </c>
    </row>
    <row r="49" spans="1:21" s="55" customFormat="1" ht="11.25">
      <c r="A49" s="31" t="s">
        <v>43</v>
      </c>
      <c r="B49" s="34">
        <f>+HOSP!B49*'BENEF HOSP'!$C$15/100</f>
        <v>102.465</v>
      </c>
      <c r="C49" s="34">
        <f>+HOSP!C49*'BENEF HOSP'!$C$15/100</f>
        <v>105.501</v>
      </c>
      <c r="D49" s="34">
        <f>+HOSP!D49*'BENEF HOSP'!$C$15/100</f>
        <v>100.18800000000002</v>
      </c>
      <c r="E49" s="34">
        <f>+HOSP!E49*'BENEF HOSP'!$C$15/100</f>
        <v>94.116</v>
      </c>
      <c r="F49" s="34">
        <f>+HOSP!F49*'BENEF HOSP'!$C$15/100</f>
        <v>107.01900000000002</v>
      </c>
      <c r="G49" s="34">
        <f>+HOSP!G49*'BENEF HOSP'!$C$15/100</f>
        <v>116.12700000000001</v>
      </c>
      <c r="H49" s="34">
        <f>+HOSP!H49*'BENEF HOSP'!$C$15/100</f>
        <v>105.501</v>
      </c>
      <c r="I49" s="34">
        <f>+HOSP!I49*'BENEF HOSP'!$C$15/100</f>
        <v>110.81400000000002</v>
      </c>
      <c r="J49" s="34">
        <f>+HOSP!J49*'BENEF HOSP'!$C$15/100</f>
        <v>129.78900000000002</v>
      </c>
      <c r="K49" s="34">
        <f>+HOSP!K49*'BENEF HOSP'!$C$15/100</f>
        <v>140.41500000000002</v>
      </c>
      <c r="L49" s="34">
        <f>+HOSP!L49*'BENEF HOSP'!$C$15/100</f>
        <v>154.077</v>
      </c>
      <c r="M49" s="34">
        <f>+HOSP!M49*'BENEF HOSP'!$C$15/100</f>
        <v>151.041</v>
      </c>
      <c r="N49" s="34">
        <f>+HOSP!N49*'BENEF HOSP'!$C$15/100</f>
        <v>135.102</v>
      </c>
      <c r="O49" s="34">
        <f>+HOSP!O49*'BENEF HOSP'!$C$15/100</f>
        <v>122.19900000000001</v>
      </c>
      <c r="P49" s="34">
        <f>+HOSP!P49*'BENEF HOSP'!$C$15/100</f>
        <v>98.67</v>
      </c>
      <c r="Q49" s="34">
        <f>+HOSP!Q49*'BENEF HOSP'!$C$15/100</f>
        <v>88.04400000000001</v>
      </c>
      <c r="R49" s="34">
        <f>+HOSP!R49*'BENEF HOSP'!$C$15/100</f>
        <v>122.19900000000001</v>
      </c>
      <c r="S49" s="34">
        <f t="shared" si="20"/>
        <v>1983.2670000000003</v>
      </c>
      <c r="T49" s="53">
        <f t="shared" si="18"/>
        <v>308.154</v>
      </c>
      <c r="U49" s="74">
        <f t="shared" si="19"/>
        <v>1675.1130000000003</v>
      </c>
    </row>
    <row r="50" spans="1:21" s="77" customFormat="1" ht="11.25" customHeight="1">
      <c r="A50" s="32" t="s">
        <v>32</v>
      </c>
      <c r="B50" s="46">
        <f>+HOSP!B50*'BENEF HOSP'!$C$16/100</f>
        <v>674.535</v>
      </c>
      <c r="C50" s="46">
        <f>+HOSP!C50*'BENEF HOSP'!$C$16/100</f>
        <v>720.6690000000001</v>
      </c>
      <c r="D50" s="46">
        <f>+HOSP!D50*'BENEF HOSP'!$C$16/100</f>
        <v>743.0370000000001</v>
      </c>
      <c r="E50" s="46">
        <f>+HOSP!E50*'BENEF HOSP'!$C$16/100</f>
        <v>744.435</v>
      </c>
      <c r="F50" s="46">
        <f>+HOSP!F50*'BENEF HOSP'!$C$16/100</f>
        <v>672.438</v>
      </c>
      <c r="G50" s="46">
        <f>+HOSP!G50*'BENEF HOSP'!$C$16/100</f>
        <v>703.1940000000001</v>
      </c>
      <c r="H50" s="46">
        <f>+HOSP!H50*'BENEF HOSP'!$C$16/100</f>
        <v>736.0470000000001</v>
      </c>
      <c r="I50" s="46">
        <f>+HOSP!I50*'BENEF HOSP'!$C$16/100</f>
        <v>649.3710000000001</v>
      </c>
      <c r="J50" s="46">
        <f>+HOSP!J50*'BENEF HOSP'!$C$16/100</f>
        <v>647.9730000000001</v>
      </c>
      <c r="K50" s="46">
        <f>+HOSP!K50*'BENEF HOSP'!$C$16/100</f>
        <v>733.2510000000001</v>
      </c>
      <c r="L50" s="46">
        <f>+HOSP!L50*'BENEF HOSP'!$C$16/100</f>
        <v>791.9670000000001</v>
      </c>
      <c r="M50" s="46">
        <f>+HOSP!M50*'BENEF HOSP'!$C$16/100</f>
        <v>750.7260000000001</v>
      </c>
      <c r="N50" s="46">
        <f>+HOSP!N50*'BENEF HOSP'!$C$16/100</f>
        <v>659.1570000000002</v>
      </c>
      <c r="O50" s="46">
        <f>+HOSP!O50*'BENEF HOSP'!$C$16/100</f>
        <v>555.705</v>
      </c>
      <c r="P50" s="46">
        <f>+HOSP!P50*'BENEF HOSP'!$C$16/100</f>
        <v>448.75800000000004</v>
      </c>
      <c r="Q50" s="46">
        <f>+HOSP!Q50*'BENEF HOSP'!$C$16/100</f>
        <v>338.31600000000003</v>
      </c>
      <c r="R50" s="46">
        <f>+HOSP!R50*'BENEF HOSP'!$C$16/100</f>
        <v>419.4</v>
      </c>
      <c r="S50" s="46">
        <f t="shared" si="20"/>
        <v>10988.979000000003</v>
      </c>
      <c r="T50" s="75">
        <f t="shared" si="18"/>
        <v>2138.2410000000004</v>
      </c>
      <c r="U50" s="76">
        <f t="shared" si="19"/>
        <v>8850.738000000001</v>
      </c>
    </row>
    <row r="51" spans="1:21" s="55" customFormat="1" ht="11.25" customHeight="1">
      <c r="A51" s="31" t="s">
        <v>44</v>
      </c>
      <c r="B51" s="34">
        <f>+HOSP!B51*'BENEF HOSP'!$C$17/100</f>
        <v>471.82500000000005</v>
      </c>
      <c r="C51" s="34">
        <f>+HOSP!C51*'BENEF HOSP'!$C$17/100</f>
        <v>503.97900000000004</v>
      </c>
      <c r="D51" s="34">
        <f>+HOSP!D51*'BENEF HOSP'!$C$17/100</f>
        <v>520.056</v>
      </c>
      <c r="E51" s="34">
        <f>+HOSP!E51*'BENEF HOSP'!$C$17/100</f>
        <v>520.7550000000001</v>
      </c>
      <c r="F51" s="34">
        <f>+HOSP!F51*'BENEF HOSP'!$C$17/100</f>
        <v>470.427</v>
      </c>
      <c r="G51" s="34">
        <f>+HOSP!G51*'BENEF HOSP'!$C$17/100</f>
        <v>492.09600000000006</v>
      </c>
      <c r="H51" s="34">
        <f>+HOSP!H51*'BENEF HOSP'!$C$17/100</f>
        <v>515.163</v>
      </c>
      <c r="I51" s="34">
        <f>+HOSP!I51*'BENEF HOSP'!$C$17/100</f>
        <v>454.3500000000001</v>
      </c>
      <c r="J51" s="34">
        <f>+HOSP!J51*'BENEF HOSP'!$C$17/100</f>
        <v>453.65100000000007</v>
      </c>
      <c r="K51" s="34">
        <f>+HOSP!K51*'BENEF HOSP'!$C$17/100</f>
        <v>513.066</v>
      </c>
      <c r="L51" s="34">
        <f>+HOSP!L51*'BENEF HOSP'!$C$17/100</f>
        <v>554.307</v>
      </c>
      <c r="M51" s="34">
        <f>+HOSP!M51*'BENEF HOSP'!$C$17/100</f>
        <v>525.648</v>
      </c>
      <c r="N51" s="34">
        <f>+HOSP!N51*'BENEF HOSP'!$C$17/100</f>
        <v>461.3400000000001</v>
      </c>
      <c r="O51" s="34">
        <f>+HOSP!O51*'BENEF HOSP'!$C$17/100</f>
        <v>388.644</v>
      </c>
      <c r="P51" s="34">
        <f>+HOSP!P51*'BENEF HOSP'!$C$17/100</f>
        <v>313.851</v>
      </c>
      <c r="Q51" s="34">
        <f>+HOSP!Q51*'BENEF HOSP'!$C$17/100</f>
        <v>236.961</v>
      </c>
      <c r="R51" s="34">
        <f>+HOSP!R51*'BENEF HOSP'!$C$17/100</f>
        <v>293.58000000000004</v>
      </c>
      <c r="S51" s="34">
        <f t="shared" si="20"/>
        <v>7689.6990000000005</v>
      </c>
      <c r="T51" s="53">
        <f t="shared" si="18"/>
        <v>1495.8600000000001</v>
      </c>
      <c r="U51" s="74">
        <f t="shared" si="19"/>
        <v>6193.839</v>
      </c>
    </row>
    <row r="52" spans="1:21" s="77" customFormat="1" ht="11.25">
      <c r="A52" s="32" t="s">
        <v>33</v>
      </c>
      <c r="B52" s="46">
        <f>+HOSP!B52*'BENEF HOSP'!$C$18/100</f>
        <v>530.2779999999999</v>
      </c>
      <c r="C52" s="46">
        <f>+HOSP!C52*'BENEF HOSP'!$C$18/100</f>
        <v>551.544</v>
      </c>
      <c r="D52" s="46">
        <f>+HOSP!D52*'BENEF HOSP'!$C$18/100</f>
        <v>541.2539999999999</v>
      </c>
      <c r="E52" s="46">
        <f>+HOSP!E52*'BENEF HOSP'!$C$18/100</f>
        <v>495.97799999999995</v>
      </c>
      <c r="F52" s="46">
        <f>+HOSP!F52*'BENEF HOSP'!$C$18/100</f>
        <v>493.2339999999999</v>
      </c>
      <c r="G52" s="46">
        <f>+HOSP!G52*'BENEF HOSP'!$C$18/100</f>
        <v>552.2299999999999</v>
      </c>
      <c r="H52" s="46">
        <f>+HOSP!H52*'BENEF HOSP'!$C$18/100</f>
        <v>543.9979999999999</v>
      </c>
      <c r="I52" s="46">
        <f>+HOSP!I52*'BENEF HOSP'!$C$18/100</f>
        <v>473.3399999999999</v>
      </c>
      <c r="J52" s="46">
        <f>+HOSP!J52*'BENEF HOSP'!$C$18/100</f>
        <v>515.872</v>
      </c>
      <c r="K52" s="46">
        <f>+HOSP!K52*'BENEF HOSP'!$C$18/100</f>
        <v>557.0319999999999</v>
      </c>
      <c r="L52" s="46">
        <f>+HOSP!L52*'BENEF HOSP'!$C$18/100</f>
        <v>526.848</v>
      </c>
      <c r="M52" s="46">
        <f>+HOSP!M52*'BENEF HOSP'!$C$18/100</f>
        <v>450.01599999999996</v>
      </c>
      <c r="N52" s="46">
        <f>+HOSP!N52*'BENEF HOSP'!$C$18/100</f>
        <v>381.416</v>
      </c>
      <c r="O52" s="46">
        <f>+HOSP!O52*'BENEF HOSP'!$C$18/100</f>
        <v>320.36199999999997</v>
      </c>
      <c r="P52" s="46">
        <f>+HOSP!P52*'BENEF HOSP'!$C$18/100</f>
        <v>267.53999999999996</v>
      </c>
      <c r="Q52" s="46">
        <f>+HOSP!Q52*'BENEF HOSP'!$C$18/100</f>
        <v>209.916</v>
      </c>
      <c r="R52" s="46">
        <f>+HOSP!R52*'BENEF HOSP'!$C$18/100</f>
        <v>248.33199999999997</v>
      </c>
      <c r="S52" s="46">
        <f t="shared" si="20"/>
        <v>7659.1900000000005</v>
      </c>
      <c r="T52" s="75">
        <f t="shared" si="18"/>
        <v>1623.0759999999998</v>
      </c>
      <c r="U52" s="76">
        <f t="shared" si="19"/>
        <v>6036.114</v>
      </c>
    </row>
    <row r="53" spans="1:21" s="55" customFormat="1" ht="11.25">
      <c r="A53" s="31" t="s">
        <v>45</v>
      </c>
      <c r="B53" s="34">
        <f>+HOSP!B53*'BENEF HOSP'!$C$19/100</f>
        <v>242.158</v>
      </c>
      <c r="C53" s="34">
        <f>+HOSP!C53*'BENEF HOSP'!$C$19/100</f>
        <v>251.76199999999997</v>
      </c>
      <c r="D53" s="34">
        <f>+HOSP!D53*'BENEF HOSP'!$C$19/100</f>
        <v>247.646</v>
      </c>
      <c r="E53" s="34">
        <f>+HOSP!E53*'BENEF HOSP'!$C$19/100</f>
        <v>227.06599999999997</v>
      </c>
      <c r="F53" s="34">
        <f>+HOSP!F53*'BENEF HOSP'!$C$19/100</f>
        <v>225.694</v>
      </c>
      <c r="G53" s="34">
        <f>+HOSP!G53*'BENEF HOSP'!$C$19/100</f>
        <v>252.44799999999998</v>
      </c>
      <c r="H53" s="34">
        <f>+HOSP!H53*'BENEF HOSP'!$C$19/100</f>
        <v>248.33199999999997</v>
      </c>
      <c r="I53" s="34">
        <f>+HOSP!I53*'BENEF HOSP'!$C$19/100</f>
        <v>216.09</v>
      </c>
      <c r="J53" s="34">
        <f>+HOSP!J53*'BENEF HOSP'!$C$19/100</f>
        <v>235.98399999999998</v>
      </c>
      <c r="K53" s="34">
        <f>+HOSP!K53*'BENEF HOSP'!$C$19/100</f>
        <v>254.50599999999997</v>
      </c>
      <c r="L53" s="34">
        <f>+HOSP!L53*'BENEF HOSP'!$C$19/100</f>
        <v>240.78599999999997</v>
      </c>
      <c r="M53" s="34">
        <f>+HOSP!M53*'BENEF HOSP'!$C$19/100</f>
        <v>205.8</v>
      </c>
      <c r="N53" s="34">
        <f>+HOSP!N53*'BENEF HOSP'!$C$19/100</f>
        <v>174.24399999999997</v>
      </c>
      <c r="O53" s="34">
        <f>+HOSP!O53*'BENEF HOSP'!$C$19/100</f>
        <v>146.118</v>
      </c>
      <c r="P53" s="34">
        <f>+HOSP!P53*'BENEF HOSP'!$C$19/100</f>
        <v>122.794</v>
      </c>
      <c r="Q53" s="34">
        <f>+HOSP!Q53*'BENEF HOSP'!$C$19/100</f>
        <v>96.04</v>
      </c>
      <c r="R53" s="34">
        <f>+HOSP!R53*'BENEF HOSP'!$C$19/100</f>
        <v>113.18999999999998</v>
      </c>
      <c r="S53" s="34">
        <f t="shared" si="20"/>
        <v>3500.658</v>
      </c>
      <c r="T53" s="53">
        <f t="shared" si="18"/>
        <v>741.5659999999999</v>
      </c>
      <c r="U53" s="74">
        <f t="shared" si="19"/>
        <v>2759.092</v>
      </c>
    </row>
    <row r="54" spans="1:21" s="77" customFormat="1" ht="11.25">
      <c r="A54" s="32" t="s">
        <v>34</v>
      </c>
      <c r="B54" s="46">
        <f>+HOSP!B54*'BENEF HOSP'!$C$20/100</f>
        <v>394.74</v>
      </c>
      <c r="C54" s="46">
        <f>+HOSP!C54*'BENEF HOSP'!$C$20/100</f>
        <v>403.30800000000005</v>
      </c>
      <c r="D54" s="46">
        <f>+HOSP!D54*'BENEF HOSP'!$C$20/100</f>
        <v>389.232</v>
      </c>
      <c r="E54" s="46">
        <f>+HOSP!E54*'BENEF HOSP'!$C$20/100</f>
        <v>363.528</v>
      </c>
      <c r="F54" s="46">
        <f>+HOSP!F54*'BENEF HOSP'!$C$20/100</f>
        <v>405.144</v>
      </c>
      <c r="G54" s="46">
        <f>+HOSP!G54*'BENEF HOSP'!$C$20/100</f>
        <v>455.32800000000003</v>
      </c>
      <c r="H54" s="46">
        <f>+HOSP!H54*'BENEF HOSP'!$C$20/100</f>
        <v>436.356</v>
      </c>
      <c r="I54" s="46">
        <f>+HOSP!I54*'BENEF HOSP'!$C$20/100</f>
        <v>378.216</v>
      </c>
      <c r="J54" s="46">
        <f>+HOSP!J54*'BENEF HOSP'!$C$20/100</f>
        <v>378.216</v>
      </c>
      <c r="K54" s="46">
        <f>+HOSP!K54*'BENEF HOSP'!$C$20/100</f>
        <v>369.036</v>
      </c>
      <c r="L54" s="46">
        <f>+HOSP!L54*'BENEF HOSP'!$C$20/100</f>
        <v>392.29200000000003</v>
      </c>
      <c r="M54" s="46">
        <f>+HOSP!M54*'BENEF HOSP'!$C$20/100</f>
        <v>388.62</v>
      </c>
      <c r="N54" s="46">
        <f>+HOSP!N54*'BENEF HOSP'!$C$20/100</f>
        <v>312.12</v>
      </c>
      <c r="O54" s="46">
        <f>+HOSP!O54*'BENEF HOSP'!$C$20/100</f>
        <v>228.276</v>
      </c>
      <c r="P54" s="46">
        <f>+HOSP!P54*'BENEF HOSP'!$C$20/100</f>
        <v>187.88400000000001</v>
      </c>
      <c r="Q54" s="46">
        <f>+HOSP!Q54*'BENEF HOSP'!$C$20/100</f>
        <v>142.596</v>
      </c>
      <c r="R54" s="46">
        <f>+HOSP!R54*'BENEF HOSP'!$C$20/100</f>
        <v>170.13600000000002</v>
      </c>
      <c r="S54" s="46">
        <f t="shared" si="20"/>
        <v>5795.028</v>
      </c>
      <c r="T54" s="75">
        <f t="shared" si="18"/>
        <v>1187.28</v>
      </c>
      <c r="U54" s="76">
        <f t="shared" si="19"/>
        <v>4607.748</v>
      </c>
    </row>
    <row r="55" spans="1:21" s="55" customFormat="1" ht="12" thickBot="1">
      <c r="A55" s="33" t="s">
        <v>46</v>
      </c>
      <c r="B55" s="36">
        <f>+HOSP!B55*'BENEF HOSP'!$C$21/100</f>
        <v>241.74</v>
      </c>
      <c r="C55" s="36">
        <f>+HOSP!C55*'BENEF HOSP'!$C$21/100</f>
        <v>247.24800000000002</v>
      </c>
      <c r="D55" s="36">
        <f>+HOSP!D55*'BENEF HOSP'!$C$21/100</f>
        <v>238.06800000000004</v>
      </c>
      <c r="E55" s="36">
        <f>+HOSP!E55*'BENEF HOSP'!$C$21/100</f>
        <v>222.15600000000003</v>
      </c>
      <c r="F55" s="36">
        <f>+HOSP!F55*'BENEF HOSP'!$C$21/100</f>
        <v>248.472</v>
      </c>
      <c r="G55" s="36">
        <f>+HOSP!G55*'BENEF HOSP'!$C$21/100</f>
        <v>279.072</v>
      </c>
      <c r="H55" s="36">
        <f>+HOSP!H55*'BENEF HOSP'!$C$21/100</f>
        <v>266.832</v>
      </c>
      <c r="I55" s="36">
        <f>+HOSP!I55*'BENEF HOSP'!$C$21/100</f>
        <v>231.94799999999998</v>
      </c>
      <c r="J55" s="36">
        <f>+HOSP!J55*'BENEF HOSP'!$C$21/100</f>
        <v>231.94799999999998</v>
      </c>
      <c r="K55" s="36">
        <f>+HOSP!K55*'BENEF HOSP'!$C$21/100</f>
        <v>226.44</v>
      </c>
      <c r="L55" s="36">
        <f>+HOSP!L55*'BENEF HOSP'!$C$21/100</f>
        <v>240.51600000000002</v>
      </c>
      <c r="M55" s="36">
        <f>+HOSP!M55*'BENEF HOSP'!$C$21/100</f>
        <v>238.06800000000004</v>
      </c>
      <c r="N55" s="36">
        <f>+HOSP!N55*'BENEF HOSP'!$C$21/100</f>
        <v>191.556</v>
      </c>
      <c r="O55" s="36">
        <f>+HOSP!O55*'BENEF HOSP'!$C$21/100</f>
        <v>140.14800000000002</v>
      </c>
      <c r="P55" s="36">
        <f>+HOSP!P55*'BENEF HOSP'!$C$21/100</f>
        <v>115.056</v>
      </c>
      <c r="Q55" s="36">
        <f>+HOSP!Q55*'BENEF HOSP'!$C$21/100</f>
        <v>87.516</v>
      </c>
      <c r="R55" s="36">
        <f>+HOSP!R55*'BENEF HOSP'!$C$21/100</f>
        <v>104.04</v>
      </c>
      <c r="S55" s="36">
        <f t="shared" si="20"/>
        <v>3550.8240000000005</v>
      </c>
      <c r="T55" s="78">
        <f t="shared" si="18"/>
        <v>727.056</v>
      </c>
      <c r="U55" s="79">
        <f t="shared" si="19"/>
        <v>2823.7680000000005</v>
      </c>
    </row>
    <row r="56" spans="2:21" s="15" customFormat="1" ht="11.2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9"/>
      <c r="U56" s="19"/>
    </row>
    <row r="57" spans="2:21" s="15" customFormat="1" ht="11.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9"/>
      <c r="U57" s="19"/>
    </row>
    <row r="58" spans="1:19" ht="11.25">
      <c r="A58" s="1" t="s">
        <v>47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ht="11.25">
      <c r="A59" s="1" t="s">
        <v>48</v>
      </c>
    </row>
    <row r="66" ht="12" thickBot="1"/>
    <row r="67" spans="1:20" ht="12" thickBot="1">
      <c r="A67" s="1" t="s">
        <v>2</v>
      </c>
      <c r="C67" s="23" t="s">
        <v>69</v>
      </c>
      <c r="D67" s="23" t="s">
        <v>4</v>
      </c>
      <c r="E67" s="23" t="s">
        <v>5</v>
      </c>
      <c r="F67" s="23" t="s">
        <v>6</v>
      </c>
      <c r="G67" s="23" t="s">
        <v>7</v>
      </c>
      <c r="H67" s="23" t="s">
        <v>8</v>
      </c>
      <c r="I67" s="23" t="s">
        <v>9</v>
      </c>
      <c r="J67" s="23" t="s">
        <v>10</v>
      </c>
      <c r="K67" s="23" t="s">
        <v>11</v>
      </c>
      <c r="L67" s="23" t="s">
        <v>12</v>
      </c>
      <c r="M67" s="23" t="s">
        <v>13</v>
      </c>
      <c r="N67" s="23" t="s">
        <v>14</v>
      </c>
      <c r="O67" s="23" t="s">
        <v>15</v>
      </c>
      <c r="P67" s="23" t="s">
        <v>16</v>
      </c>
      <c r="Q67" s="23" t="s">
        <v>17</v>
      </c>
      <c r="R67" s="23" t="s">
        <v>18</v>
      </c>
      <c r="S67" s="23" t="s">
        <v>19</v>
      </c>
      <c r="T67" s="141" t="s">
        <v>20</v>
      </c>
    </row>
    <row r="68" spans="1:20" ht="11.25">
      <c r="A68" s="1" t="s">
        <v>24</v>
      </c>
      <c r="B68" s="4">
        <f>B11/5</f>
        <v>64.12320000000001</v>
      </c>
      <c r="C68" s="4">
        <f>B68*2</f>
        <v>128.24640000000002</v>
      </c>
      <c r="D68" s="4">
        <v>314.703</v>
      </c>
      <c r="E68" s="4">
        <v>296.964</v>
      </c>
      <c r="F68" s="4">
        <v>291.708</v>
      </c>
      <c r="G68" s="4">
        <v>323.244</v>
      </c>
      <c r="H68" s="4">
        <v>356.751</v>
      </c>
      <c r="I68" s="4">
        <v>319.302</v>
      </c>
      <c r="J68" s="4">
        <v>258.85800000000006</v>
      </c>
      <c r="K68" s="4">
        <v>256.23</v>
      </c>
      <c r="L68" s="4">
        <v>298.278</v>
      </c>
      <c r="M68" s="4">
        <v>341.64000000000004</v>
      </c>
      <c r="N68" s="4">
        <v>332.442</v>
      </c>
      <c r="O68" s="4">
        <v>282.51</v>
      </c>
      <c r="P68" s="4">
        <v>239.14800000000002</v>
      </c>
      <c r="Q68" s="4">
        <v>209.58300000000003</v>
      </c>
      <c r="R68" s="4">
        <v>170.82</v>
      </c>
      <c r="S68" s="4">
        <v>294.993</v>
      </c>
      <c r="T68" s="70">
        <f>+SUM(C68:S68)</f>
        <v>4715.4204</v>
      </c>
    </row>
    <row r="69" spans="1:20" ht="11.25">
      <c r="A69" s="140" t="s">
        <v>41</v>
      </c>
      <c r="B69" s="138">
        <f aca="true" t="shared" si="21" ref="B69:B79">B12/5</f>
        <v>57.81600000000001</v>
      </c>
      <c r="C69" s="138">
        <f aca="true" t="shared" si="22" ref="C69:C79">B69*2</f>
        <v>115.63200000000002</v>
      </c>
      <c r="D69" s="138">
        <v>283.16700000000003</v>
      </c>
      <c r="E69" s="138">
        <v>266.742</v>
      </c>
      <c r="F69" s="138">
        <v>262.14300000000003</v>
      </c>
      <c r="G69" s="138">
        <v>291.05100000000004</v>
      </c>
      <c r="H69" s="138">
        <v>321.273</v>
      </c>
      <c r="I69" s="138">
        <v>287.10900000000004</v>
      </c>
      <c r="J69" s="138">
        <v>232.578</v>
      </c>
      <c r="K69" s="138">
        <v>229.95000000000002</v>
      </c>
      <c r="L69" s="138">
        <v>268.713</v>
      </c>
      <c r="M69" s="138">
        <v>307.476</v>
      </c>
      <c r="N69" s="138">
        <v>298.93500000000006</v>
      </c>
      <c r="O69" s="138">
        <v>254.25900000000001</v>
      </c>
      <c r="P69" s="138">
        <v>214.839</v>
      </c>
      <c r="Q69" s="138">
        <v>189.216</v>
      </c>
      <c r="R69" s="138">
        <v>153.738</v>
      </c>
      <c r="S69" s="138">
        <v>265.428</v>
      </c>
      <c r="T69" s="139">
        <f aca="true" t="shared" si="23" ref="T69:T79">+SUM(C69:S69)</f>
        <v>4242.249</v>
      </c>
    </row>
    <row r="70" spans="1:20" ht="11.25">
      <c r="A70" s="1" t="s">
        <v>25</v>
      </c>
      <c r="B70" s="4">
        <f t="shared" si="21"/>
        <v>331.44719999999995</v>
      </c>
      <c r="C70" s="4">
        <f t="shared" si="22"/>
        <v>662.8943999999999</v>
      </c>
      <c r="D70" s="4">
        <v>1641.2129999999997</v>
      </c>
      <c r="E70" s="4">
        <v>1567.965</v>
      </c>
      <c r="F70" s="4">
        <v>1528.2889999999998</v>
      </c>
      <c r="G70" s="4">
        <v>1611.4560000000001</v>
      </c>
      <c r="H70" s="4">
        <v>1686.23</v>
      </c>
      <c r="I70" s="4">
        <v>1504.636</v>
      </c>
      <c r="J70" s="4">
        <v>1229.9560000000001</v>
      </c>
      <c r="K70" s="4">
        <v>1181.1239999999998</v>
      </c>
      <c r="L70" s="4">
        <v>1218.511</v>
      </c>
      <c r="M70" s="4">
        <v>1244.453</v>
      </c>
      <c r="N70" s="4">
        <v>1165.1009999999999</v>
      </c>
      <c r="O70" s="4">
        <v>1033.865</v>
      </c>
      <c r="P70" s="4">
        <v>842.352</v>
      </c>
      <c r="Q70" s="4">
        <v>691.278</v>
      </c>
      <c r="R70" s="4">
        <v>531.811</v>
      </c>
      <c r="S70" s="4">
        <v>566.909</v>
      </c>
      <c r="T70" s="46">
        <f t="shared" si="23"/>
        <v>19908.0434</v>
      </c>
    </row>
    <row r="71" spans="1:20" ht="11.25">
      <c r="A71" s="140" t="s">
        <v>42</v>
      </c>
      <c r="B71" s="138">
        <f t="shared" si="21"/>
        <v>178.08419999999995</v>
      </c>
      <c r="C71" s="138">
        <f t="shared" si="22"/>
        <v>356.1683999999999</v>
      </c>
      <c r="D71" s="138">
        <v>882.028</v>
      </c>
      <c r="E71" s="138">
        <v>842.352</v>
      </c>
      <c r="F71" s="138">
        <v>820.988</v>
      </c>
      <c r="G71" s="138">
        <v>866.0049999999999</v>
      </c>
      <c r="H71" s="138">
        <v>906.444</v>
      </c>
      <c r="I71" s="138">
        <v>808.78</v>
      </c>
      <c r="J71" s="138">
        <v>660.7579999999999</v>
      </c>
      <c r="K71" s="138">
        <v>634.053</v>
      </c>
      <c r="L71" s="138">
        <v>655.4169999999999</v>
      </c>
      <c r="M71" s="138">
        <v>668.3879999999999</v>
      </c>
      <c r="N71" s="138">
        <v>625.6600000000001</v>
      </c>
      <c r="O71" s="138">
        <v>554.701</v>
      </c>
      <c r="P71" s="138">
        <v>452.45899999999995</v>
      </c>
      <c r="Q71" s="138">
        <v>370.818</v>
      </c>
      <c r="R71" s="138">
        <v>286.125</v>
      </c>
      <c r="S71" s="138">
        <v>304.437</v>
      </c>
      <c r="T71" s="139">
        <f t="shared" si="23"/>
        <v>10695.5814</v>
      </c>
    </row>
    <row r="72" spans="1:20" ht="11.25">
      <c r="A72" s="1" t="s">
        <v>30</v>
      </c>
      <c r="B72" s="4">
        <f t="shared" si="21"/>
        <v>91.99080000000001</v>
      </c>
      <c r="C72" s="4">
        <f t="shared" si="22"/>
        <v>183.98160000000001</v>
      </c>
      <c r="D72" s="4">
        <v>476.65200000000004</v>
      </c>
      <c r="E72" s="4">
        <v>461.47200000000004</v>
      </c>
      <c r="F72" s="4">
        <v>432.63000000000005</v>
      </c>
      <c r="G72" s="4">
        <v>462.99</v>
      </c>
      <c r="H72" s="4">
        <v>494.86800000000005</v>
      </c>
      <c r="I72" s="4">
        <v>466.785</v>
      </c>
      <c r="J72" s="4">
        <v>481.96500000000003</v>
      </c>
      <c r="K72" s="4">
        <v>557.865</v>
      </c>
      <c r="L72" s="4">
        <v>624.657</v>
      </c>
      <c r="M72" s="4">
        <v>681.5820000000001</v>
      </c>
      <c r="N72" s="4">
        <v>669.4380000000001</v>
      </c>
      <c r="O72" s="4">
        <v>602.6460000000001</v>
      </c>
      <c r="P72" s="4">
        <v>531.3</v>
      </c>
      <c r="Q72" s="4">
        <v>417.45000000000005</v>
      </c>
      <c r="R72" s="4">
        <v>354.45300000000003</v>
      </c>
      <c r="S72" s="4">
        <v>459.954</v>
      </c>
      <c r="T72" s="46">
        <f t="shared" si="23"/>
        <v>8360.688600000001</v>
      </c>
    </row>
    <row r="73" spans="1:20" ht="11.25">
      <c r="A73" s="140" t="s">
        <v>43</v>
      </c>
      <c r="B73" s="138">
        <f t="shared" si="21"/>
        <v>42.0486</v>
      </c>
      <c r="C73" s="138">
        <f t="shared" si="22"/>
        <v>84.0972</v>
      </c>
      <c r="D73" s="138">
        <v>217.074</v>
      </c>
      <c r="E73" s="138">
        <v>211.00200000000004</v>
      </c>
      <c r="F73" s="138">
        <v>197.34000000000003</v>
      </c>
      <c r="G73" s="138">
        <v>211.76100000000002</v>
      </c>
      <c r="H73" s="138">
        <v>226.18200000000002</v>
      </c>
      <c r="I73" s="138">
        <v>213.279</v>
      </c>
      <c r="J73" s="138">
        <v>220.11</v>
      </c>
      <c r="K73" s="138">
        <v>255.02400000000003</v>
      </c>
      <c r="L73" s="138">
        <v>284.625</v>
      </c>
      <c r="M73" s="138">
        <v>311.19</v>
      </c>
      <c r="N73" s="138">
        <v>305.877</v>
      </c>
      <c r="O73" s="138">
        <v>275.51700000000005</v>
      </c>
      <c r="P73" s="138">
        <v>242.88</v>
      </c>
      <c r="Q73" s="138">
        <v>190.50900000000001</v>
      </c>
      <c r="R73" s="138">
        <v>162.42600000000002</v>
      </c>
      <c r="S73" s="138">
        <v>208.72500000000002</v>
      </c>
      <c r="T73" s="139">
        <f t="shared" si="23"/>
        <v>3817.6182</v>
      </c>
    </row>
    <row r="74" spans="1:20" ht="11.25">
      <c r="A74" s="1" t="s">
        <v>32</v>
      </c>
      <c r="B74" s="4">
        <f t="shared" si="21"/>
        <v>275.406</v>
      </c>
      <c r="C74" s="4">
        <f t="shared" si="22"/>
        <v>550.812</v>
      </c>
      <c r="D74" s="4">
        <v>1481.1810000000003</v>
      </c>
      <c r="E74" s="4">
        <v>1548.9840000000004</v>
      </c>
      <c r="F74" s="4">
        <v>1518.228</v>
      </c>
      <c r="G74" s="4">
        <v>1361.652</v>
      </c>
      <c r="H74" s="4">
        <v>1370.04</v>
      </c>
      <c r="I74" s="4">
        <v>1452.5220000000002</v>
      </c>
      <c r="J74" s="4">
        <v>1280.5680000000002</v>
      </c>
      <c r="K74" s="4">
        <v>1235.832</v>
      </c>
      <c r="L74" s="4">
        <v>1401.4950000000003</v>
      </c>
      <c r="M74" s="4">
        <v>1527.315</v>
      </c>
      <c r="N74" s="4">
        <v>1499.3550000000002</v>
      </c>
      <c r="O74" s="4">
        <v>1314.1200000000003</v>
      </c>
      <c r="P74" s="4">
        <v>1107.2160000000001</v>
      </c>
      <c r="Q74" s="4">
        <v>883.5360000000001</v>
      </c>
      <c r="R74" s="4">
        <v>638.1870000000001</v>
      </c>
      <c r="S74" s="4">
        <v>730.455</v>
      </c>
      <c r="T74" s="46">
        <f t="shared" si="23"/>
        <v>20901.498000000007</v>
      </c>
    </row>
    <row r="75" spans="1:20" ht="11.25">
      <c r="A75" s="140" t="s">
        <v>44</v>
      </c>
      <c r="B75" s="138">
        <f t="shared" si="21"/>
        <v>192.64440000000002</v>
      </c>
      <c r="C75" s="138">
        <f t="shared" si="22"/>
        <v>385.28880000000004</v>
      </c>
      <c r="D75" s="138">
        <v>1036.6170000000002</v>
      </c>
      <c r="E75" s="138">
        <v>1084.1490000000001</v>
      </c>
      <c r="F75" s="138">
        <v>1061.7810000000002</v>
      </c>
      <c r="G75" s="138">
        <v>952.7370000000001</v>
      </c>
      <c r="H75" s="138">
        <v>958.3290000000001</v>
      </c>
      <c r="I75" s="138">
        <v>1016.346</v>
      </c>
      <c r="J75" s="138">
        <v>896.1180000000002</v>
      </c>
      <c r="K75" s="138">
        <v>864.6630000000001</v>
      </c>
      <c r="L75" s="138">
        <v>980.6970000000001</v>
      </c>
      <c r="M75" s="138">
        <v>1068.7710000000002</v>
      </c>
      <c r="N75" s="138">
        <v>1049.199</v>
      </c>
      <c r="O75" s="138">
        <v>919.8840000000001</v>
      </c>
      <c r="P75" s="138">
        <v>774.492</v>
      </c>
      <c r="Q75" s="138">
        <v>617.916</v>
      </c>
      <c r="R75" s="138">
        <v>446.661</v>
      </c>
      <c r="S75" s="138">
        <v>510.96900000000005</v>
      </c>
      <c r="T75" s="139">
        <f t="shared" si="23"/>
        <v>14624.617800000004</v>
      </c>
    </row>
    <row r="76" spans="1:20" ht="11.25">
      <c r="A76" s="1" t="s">
        <v>33</v>
      </c>
      <c r="B76" s="4">
        <f t="shared" si="21"/>
        <v>215.54119999999998</v>
      </c>
      <c r="C76" s="4">
        <f t="shared" si="22"/>
        <v>431.08239999999995</v>
      </c>
      <c r="D76" s="4">
        <v>1114.0639999999999</v>
      </c>
      <c r="E76" s="4">
        <v>1076.3339999999998</v>
      </c>
      <c r="F76" s="4">
        <v>985.0959999999999</v>
      </c>
      <c r="G76" s="4">
        <v>1004.3039999999999</v>
      </c>
      <c r="H76" s="4">
        <v>1150.422</v>
      </c>
      <c r="I76" s="4">
        <v>1167.572</v>
      </c>
      <c r="J76" s="4">
        <v>1153.1659999999997</v>
      </c>
      <c r="K76" s="4">
        <v>1356.222</v>
      </c>
      <c r="L76" s="4">
        <v>1499.596</v>
      </c>
      <c r="M76" s="4">
        <v>1431.6819999999998</v>
      </c>
      <c r="N76" s="4">
        <v>1242.346</v>
      </c>
      <c r="O76" s="4">
        <v>1009.106</v>
      </c>
      <c r="P76" s="4">
        <v>785.4699999999999</v>
      </c>
      <c r="Q76" s="4">
        <v>602.308</v>
      </c>
      <c r="R76" s="4">
        <v>430.12199999999996</v>
      </c>
      <c r="S76" s="4">
        <v>470.59599999999995</v>
      </c>
      <c r="T76" s="46">
        <f t="shared" si="23"/>
        <v>16909.4884</v>
      </c>
    </row>
    <row r="77" spans="1:20" ht="11.25">
      <c r="A77" s="140" t="s">
        <v>45</v>
      </c>
      <c r="B77" s="138">
        <f t="shared" si="21"/>
        <v>98.50959999999999</v>
      </c>
      <c r="C77" s="138">
        <f t="shared" si="22"/>
        <v>197.01919999999998</v>
      </c>
      <c r="D77" s="138">
        <v>509.01199999999994</v>
      </c>
      <c r="E77" s="138">
        <v>491.86199999999997</v>
      </c>
      <c r="F77" s="138">
        <v>450.702</v>
      </c>
      <c r="G77" s="138">
        <v>458.93399999999997</v>
      </c>
      <c r="H77" s="138">
        <v>525.476</v>
      </c>
      <c r="I77" s="138">
        <v>533.0219999999999</v>
      </c>
      <c r="J77" s="138">
        <v>526.848</v>
      </c>
      <c r="K77" s="138">
        <v>620.144</v>
      </c>
      <c r="L77" s="138">
        <v>685.3139999999999</v>
      </c>
      <c r="M77" s="138">
        <v>654.444</v>
      </c>
      <c r="N77" s="138">
        <v>568.008</v>
      </c>
      <c r="O77" s="138">
        <v>460.99199999999996</v>
      </c>
      <c r="P77" s="138">
        <v>358.778</v>
      </c>
      <c r="Q77" s="138">
        <v>275.772</v>
      </c>
      <c r="R77" s="138">
        <v>196.882</v>
      </c>
      <c r="S77" s="138">
        <v>214.71799999999996</v>
      </c>
      <c r="T77" s="139">
        <f t="shared" si="23"/>
        <v>7727.927199999998</v>
      </c>
    </row>
    <row r="78" spans="1:20" ht="11.25">
      <c r="A78" s="1" t="s">
        <v>34</v>
      </c>
      <c r="B78" s="4">
        <f t="shared" si="21"/>
        <v>160.5888</v>
      </c>
      <c r="C78" s="4">
        <f t="shared" si="22"/>
        <v>321.1776</v>
      </c>
      <c r="D78" s="4">
        <v>818.856</v>
      </c>
      <c r="E78" s="4">
        <v>794.988</v>
      </c>
      <c r="F78" s="4">
        <v>757.6560000000001</v>
      </c>
      <c r="G78" s="4">
        <v>832.3199999999999</v>
      </c>
      <c r="H78" s="4">
        <v>937.5840000000001</v>
      </c>
      <c r="I78" s="4">
        <v>941.256</v>
      </c>
      <c r="J78" s="4">
        <v>795.6</v>
      </c>
      <c r="K78" s="4">
        <v>742.356</v>
      </c>
      <c r="L78" s="4">
        <v>738.684</v>
      </c>
      <c r="M78" s="4">
        <v>765</v>
      </c>
      <c r="N78" s="4">
        <v>742.356</v>
      </c>
      <c r="O78" s="4">
        <v>621.1800000000001</v>
      </c>
      <c r="P78" s="4">
        <v>482.86800000000005</v>
      </c>
      <c r="Q78" s="4">
        <v>370.26000000000005</v>
      </c>
      <c r="R78" s="4">
        <v>277.236</v>
      </c>
      <c r="S78" s="4">
        <v>313.956</v>
      </c>
      <c r="T78" s="46">
        <f t="shared" si="23"/>
        <v>11253.333600000002</v>
      </c>
    </row>
    <row r="79" spans="1:20" ht="11.25">
      <c r="A79" s="140" t="s">
        <v>46</v>
      </c>
      <c r="B79" s="138">
        <f t="shared" si="21"/>
        <v>98.532</v>
      </c>
      <c r="C79" s="138">
        <f t="shared" si="22"/>
        <v>197.064</v>
      </c>
      <c r="D79" s="138">
        <v>501.84000000000003</v>
      </c>
      <c r="E79" s="138">
        <v>486.5400000000001</v>
      </c>
      <c r="F79" s="138">
        <v>463.8960000000001</v>
      </c>
      <c r="G79" s="138">
        <v>509.79600000000005</v>
      </c>
      <c r="H79" s="138">
        <v>574.668</v>
      </c>
      <c r="I79" s="138">
        <v>575.892</v>
      </c>
      <c r="J79" s="138">
        <v>487.764</v>
      </c>
      <c r="K79" s="138">
        <v>455.328</v>
      </c>
      <c r="L79" s="138">
        <v>452.88</v>
      </c>
      <c r="M79" s="138">
        <v>468.79200000000003</v>
      </c>
      <c r="N79" s="138">
        <v>454.716</v>
      </c>
      <c r="O79" s="138">
        <v>381.276</v>
      </c>
      <c r="P79" s="138">
        <v>296.208</v>
      </c>
      <c r="Q79" s="138">
        <v>227.05200000000002</v>
      </c>
      <c r="R79" s="138">
        <v>170.13600000000002</v>
      </c>
      <c r="S79" s="138">
        <v>192.168</v>
      </c>
      <c r="T79" s="139">
        <f t="shared" si="23"/>
        <v>6896.0160000000005</v>
      </c>
    </row>
  </sheetData>
  <sheetProtection/>
  <mergeCells count="3">
    <mergeCell ref="A7:U7"/>
    <mergeCell ref="A24:U24"/>
    <mergeCell ref="A41:U4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de Salud Coquimbo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Salud</dc:creator>
  <cp:keywords/>
  <dc:description/>
  <cp:lastModifiedBy>maca</cp:lastModifiedBy>
  <cp:lastPrinted>2012-01-11T13:24:41Z</cp:lastPrinted>
  <dcterms:created xsi:type="dcterms:W3CDTF">2005-03-21T07:42:30Z</dcterms:created>
  <dcterms:modified xsi:type="dcterms:W3CDTF">2018-03-12T01:58:08Z</dcterms:modified>
  <cp:category/>
  <cp:version/>
  <cp:contentType/>
  <cp:contentStatus/>
</cp:coreProperties>
</file>